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filterPrivacy="1" codeName="ThisWorkbook" defaultThemeVersion="124226"/>
  <xr:revisionPtr revIDLastSave="0" documentId="8_{2F190033-10DF-4113-B18A-7BADF0FA5888}" xr6:coauthVersionLast="47" xr6:coauthVersionMax="47" xr10:uidLastSave="{00000000-0000-0000-0000-000000000000}"/>
  <bookViews>
    <workbookView xWindow="-108" yWindow="-108" windowWidth="23256" windowHeight="12456" firstSheet="2" activeTab="2" xr2:uid="{00000000-000D-0000-FFFF-FFFF00000000}"/>
  </bookViews>
  <sheets>
    <sheet name="Sheet3" sheetId="6" state="hidden" r:id="rId1"/>
    <sheet name="ISP" sheetId="55" state="hidden" r:id="rId2"/>
    <sheet name="ISP T8" sheetId="56" r:id="rId3"/>
  </sheets>
  <definedNames>
    <definedName name="_xlnm._FilterDatabase" localSheetId="1" hidden="1">ISP!$A$11:$AA$90</definedName>
    <definedName name="_xlnm._FilterDatabase" localSheetId="2" hidden="1">'ISP T8'!$A$11:$AA$16</definedName>
    <definedName name="_xlnm.Print_Titles" localSheetId="1">ISP!$9:$11</definedName>
    <definedName name="_xlnm.Print_Titles" localSheetId="2">'ISP T8'!$9:$11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0" i="55" l="1"/>
  <c r="V40" i="55"/>
  <c r="R40" i="55"/>
  <c r="N40" i="55"/>
  <c r="P40" i="55" s="1"/>
  <c r="K40" i="55"/>
  <c r="F40" i="55"/>
  <c r="D40" i="55"/>
  <c r="H40" i="55" l="1"/>
  <c r="Q40" i="55"/>
  <c r="S40" i="55" s="1"/>
  <c r="M40" i="55"/>
  <c r="W37" i="55" l="1"/>
  <c r="V37" i="55"/>
  <c r="R37" i="55"/>
  <c r="N37" i="55"/>
  <c r="P37" i="55" s="1"/>
  <c r="K37" i="55"/>
  <c r="J37" i="55"/>
  <c r="F37" i="55"/>
  <c r="D37" i="55"/>
  <c r="W36" i="55"/>
  <c r="V36" i="55"/>
  <c r="R36" i="55"/>
  <c r="N36" i="55"/>
  <c r="H36" i="55" s="1"/>
  <c r="K36" i="55"/>
  <c r="M36" i="55" s="1"/>
  <c r="J36" i="55"/>
  <c r="F36" i="55"/>
  <c r="D36" i="55"/>
  <c r="W35" i="55"/>
  <c r="V35" i="55"/>
  <c r="R35" i="55"/>
  <c r="N35" i="55"/>
  <c r="P35" i="55" s="1"/>
  <c r="K35" i="55"/>
  <c r="J35" i="55"/>
  <c r="F35" i="55"/>
  <c r="D35" i="55"/>
  <c r="H37" i="55" l="1"/>
  <c r="H35" i="55"/>
  <c r="Q37" i="55"/>
  <c r="Q35" i="55"/>
  <c r="S35" i="55" s="1"/>
  <c r="M35" i="55"/>
  <c r="M37" i="55"/>
  <c r="Q36" i="55"/>
  <c r="S36" i="55" s="1"/>
  <c r="S37" i="55"/>
  <c r="P36" i="55"/>
  <c r="F23" i="55" l="1"/>
  <c r="W74" i="55" l="1"/>
  <c r="V74" i="55"/>
  <c r="R74" i="55"/>
  <c r="N74" i="55"/>
  <c r="P74" i="55" s="1"/>
  <c r="K74" i="55"/>
  <c r="M74" i="55" s="1"/>
  <c r="J74" i="55"/>
  <c r="F74" i="55"/>
  <c r="D74" i="55"/>
  <c r="W27" i="55"/>
  <c r="V27" i="55"/>
  <c r="R27" i="55"/>
  <c r="N27" i="55"/>
  <c r="P27" i="55" s="1"/>
  <c r="K27" i="55"/>
  <c r="J27" i="55"/>
  <c r="F27" i="55"/>
  <c r="D27" i="55"/>
  <c r="W71" i="55"/>
  <c r="V71" i="55"/>
  <c r="R71" i="55"/>
  <c r="N71" i="55"/>
  <c r="P71" i="55" s="1"/>
  <c r="K71" i="55"/>
  <c r="M71" i="55" s="1"/>
  <c r="J71" i="55"/>
  <c r="F71" i="55"/>
  <c r="D71" i="55"/>
  <c r="W52" i="55"/>
  <c r="V52" i="55"/>
  <c r="R52" i="55"/>
  <c r="N52" i="55"/>
  <c r="P52" i="55" s="1"/>
  <c r="K52" i="55"/>
  <c r="M52" i="55" s="1"/>
  <c r="J52" i="55"/>
  <c r="F52" i="55"/>
  <c r="D52" i="55"/>
  <c r="W54" i="55"/>
  <c r="V54" i="55"/>
  <c r="R54" i="55"/>
  <c r="N54" i="55"/>
  <c r="P54" i="55" s="1"/>
  <c r="K54" i="55"/>
  <c r="J54" i="55"/>
  <c r="F54" i="55"/>
  <c r="D54" i="55"/>
  <c r="W51" i="55"/>
  <c r="V51" i="55"/>
  <c r="R51" i="55"/>
  <c r="N51" i="55"/>
  <c r="P51" i="55" s="1"/>
  <c r="K51" i="55"/>
  <c r="J51" i="55"/>
  <c r="F51" i="55"/>
  <c r="D51" i="55"/>
  <c r="W49" i="55"/>
  <c r="V49" i="55"/>
  <c r="R49" i="55"/>
  <c r="N49" i="55"/>
  <c r="P49" i="55" s="1"/>
  <c r="K49" i="55"/>
  <c r="M49" i="55" s="1"/>
  <c r="J49" i="55"/>
  <c r="F49" i="55"/>
  <c r="D49" i="55"/>
  <c r="W50" i="55"/>
  <c r="V50" i="55"/>
  <c r="R50" i="55"/>
  <c r="N50" i="55"/>
  <c r="P50" i="55" s="1"/>
  <c r="K50" i="55"/>
  <c r="M50" i="55" s="1"/>
  <c r="J50" i="55"/>
  <c r="F50" i="55"/>
  <c r="D50" i="55"/>
  <c r="W53" i="55"/>
  <c r="V53" i="55"/>
  <c r="R53" i="55"/>
  <c r="N53" i="55"/>
  <c r="P53" i="55" s="1"/>
  <c r="K53" i="55"/>
  <c r="J53" i="55"/>
  <c r="F53" i="55"/>
  <c r="D53" i="55"/>
  <c r="W19" i="55"/>
  <c r="V19" i="55"/>
  <c r="R19" i="55"/>
  <c r="N19" i="55"/>
  <c r="P19" i="55" s="1"/>
  <c r="K19" i="55"/>
  <c r="M19" i="55" s="1"/>
  <c r="J19" i="55"/>
  <c r="F19" i="55"/>
  <c r="D19" i="55"/>
  <c r="W60" i="55"/>
  <c r="V60" i="55"/>
  <c r="R60" i="55"/>
  <c r="N60" i="55"/>
  <c r="P60" i="55" s="1"/>
  <c r="K60" i="55"/>
  <c r="J60" i="55"/>
  <c r="F60" i="55"/>
  <c r="D60" i="55"/>
  <c r="W72" i="55"/>
  <c r="V72" i="55"/>
  <c r="R72" i="55"/>
  <c r="N72" i="55"/>
  <c r="P72" i="55" s="1"/>
  <c r="K72" i="55"/>
  <c r="J72" i="55"/>
  <c r="F72" i="55"/>
  <c r="D72" i="55"/>
  <c r="W65" i="55"/>
  <c r="V65" i="55"/>
  <c r="R65" i="55"/>
  <c r="N65" i="55"/>
  <c r="P65" i="55" s="1"/>
  <c r="K65" i="55"/>
  <c r="M65" i="55" s="1"/>
  <c r="J65" i="55"/>
  <c r="F65" i="55"/>
  <c r="D65" i="55"/>
  <c r="W47" i="55"/>
  <c r="V47" i="55"/>
  <c r="R47" i="55"/>
  <c r="N47" i="55"/>
  <c r="P47" i="55" s="1"/>
  <c r="K47" i="55"/>
  <c r="M47" i="55" s="1"/>
  <c r="J47" i="55"/>
  <c r="F47" i="55"/>
  <c r="D47" i="55"/>
  <c r="W48" i="55"/>
  <c r="V48" i="55"/>
  <c r="R48" i="55"/>
  <c r="N48" i="55"/>
  <c r="P48" i="55" s="1"/>
  <c r="K48" i="55"/>
  <c r="J48" i="55"/>
  <c r="F48" i="55"/>
  <c r="D48" i="55"/>
  <c r="W61" i="55"/>
  <c r="V61" i="55"/>
  <c r="R61" i="55"/>
  <c r="N61" i="55"/>
  <c r="P61" i="55" s="1"/>
  <c r="K61" i="55"/>
  <c r="J61" i="55"/>
  <c r="F61" i="55"/>
  <c r="D61" i="55"/>
  <c r="W79" i="55"/>
  <c r="V79" i="55"/>
  <c r="R79" i="55"/>
  <c r="N79" i="55"/>
  <c r="P79" i="55" s="1"/>
  <c r="K79" i="55"/>
  <c r="M79" i="55" s="1"/>
  <c r="J79" i="55"/>
  <c r="F79" i="55"/>
  <c r="D79" i="55"/>
  <c r="W12" i="55"/>
  <c r="V12" i="55"/>
  <c r="R12" i="55"/>
  <c r="N12" i="55"/>
  <c r="P12" i="55" s="1"/>
  <c r="K12" i="55"/>
  <c r="M12" i="55" s="1"/>
  <c r="J12" i="55"/>
  <c r="F12" i="55"/>
  <c r="D12" i="55"/>
  <c r="W66" i="55"/>
  <c r="V66" i="55"/>
  <c r="R66" i="55"/>
  <c r="N66" i="55"/>
  <c r="P66" i="55" s="1"/>
  <c r="K66" i="55"/>
  <c r="J66" i="55"/>
  <c r="F66" i="55"/>
  <c r="D66" i="55"/>
  <c r="W67" i="55"/>
  <c r="V67" i="55"/>
  <c r="R67" i="55"/>
  <c r="N67" i="55"/>
  <c r="P67" i="55" s="1"/>
  <c r="K67" i="55"/>
  <c r="J67" i="55"/>
  <c r="F67" i="55"/>
  <c r="D67" i="55"/>
  <c r="W59" i="55"/>
  <c r="V59" i="55"/>
  <c r="R59" i="55"/>
  <c r="N59" i="55"/>
  <c r="P59" i="55" s="1"/>
  <c r="K59" i="55"/>
  <c r="M59" i="55" s="1"/>
  <c r="J59" i="55"/>
  <c r="F59" i="55"/>
  <c r="D59" i="55"/>
  <c r="W87" i="55"/>
  <c r="V87" i="55"/>
  <c r="R87" i="55"/>
  <c r="N87" i="55"/>
  <c r="P87" i="55" s="1"/>
  <c r="K87" i="55"/>
  <c r="M87" i="55" s="1"/>
  <c r="J87" i="55"/>
  <c r="F87" i="55"/>
  <c r="D87" i="55"/>
  <c r="W17" i="55"/>
  <c r="V17" i="55"/>
  <c r="R17" i="55"/>
  <c r="N17" i="55"/>
  <c r="P17" i="55" s="1"/>
  <c r="K17" i="55"/>
  <c r="J17" i="55"/>
  <c r="F17" i="55"/>
  <c r="D17" i="55"/>
  <c r="W24" i="55"/>
  <c r="V24" i="55"/>
  <c r="R24" i="55"/>
  <c r="N24" i="55"/>
  <c r="P24" i="55" s="1"/>
  <c r="K24" i="55"/>
  <c r="J24" i="55"/>
  <c r="F24" i="55"/>
  <c r="D24" i="55"/>
  <c r="W80" i="55"/>
  <c r="V80" i="55"/>
  <c r="R80" i="55"/>
  <c r="N80" i="55"/>
  <c r="H80" i="55" s="1"/>
  <c r="K80" i="55"/>
  <c r="M80" i="55" s="1"/>
  <c r="J80" i="55"/>
  <c r="F80" i="55"/>
  <c r="D80" i="55"/>
  <c r="W23" i="55"/>
  <c r="V23" i="55"/>
  <c r="R23" i="55"/>
  <c r="N23" i="55"/>
  <c r="P23" i="55" s="1"/>
  <c r="K23" i="55"/>
  <c r="M23" i="55" s="1"/>
  <c r="J23" i="55"/>
  <c r="D23" i="55"/>
  <c r="W46" i="55"/>
  <c r="V46" i="55"/>
  <c r="R46" i="55"/>
  <c r="N46" i="55"/>
  <c r="P46" i="55" s="1"/>
  <c r="K46" i="55"/>
  <c r="J46" i="55"/>
  <c r="F46" i="55"/>
  <c r="D46" i="55"/>
  <c r="W82" i="55"/>
  <c r="V82" i="55"/>
  <c r="R82" i="55"/>
  <c r="N82" i="55"/>
  <c r="P82" i="55" s="1"/>
  <c r="K82" i="55"/>
  <c r="J82" i="55"/>
  <c r="F82" i="55"/>
  <c r="D82" i="55"/>
  <c r="W78" i="55"/>
  <c r="V78" i="55"/>
  <c r="R78" i="55"/>
  <c r="N78" i="55"/>
  <c r="P78" i="55" s="1"/>
  <c r="K78" i="55"/>
  <c r="M78" i="55" s="1"/>
  <c r="J78" i="55"/>
  <c r="F78" i="55"/>
  <c r="D78" i="55"/>
  <c r="W84" i="55"/>
  <c r="V84" i="55"/>
  <c r="R84" i="55"/>
  <c r="N84" i="55"/>
  <c r="P84" i="55" s="1"/>
  <c r="K84" i="55"/>
  <c r="J84" i="55"/>
  <c r="F84" i="55"/>
  <c r="D84" i="55"/>
  <c r="W26" i="55"/>
  <c r="V26" i="55"/>
  <c r="R26" i="55"/>
  <c r="N26" i="55"/>
  <c r="P26" i="55" s="1"/>
  <c r="K26" i="55"/>
  <c r="M26" i="55" s="1"/>
  <c r="J26" i="55"/>
  <c r="F26" i="55"/>
  <c r="D26" i="55"/>
  <c r="W41" i="55"/>
  <c r="V41" i="55"/>
  <c r="R41" i="55"/>
  <c r="N41" i="55"/>
  <c r="H41" i="55" s="1"/>
  <c r="K41" i="55"/>
  <c r="J41" i="55"/>
  <c r="F41" i="55"/>
  <c r="D41" i="55"/>
  <c r="W55" i="55"/>
  <c r="V55" i="55"/>
  <c r="R55" i="55"/>
  <c r="N55" i="55"/>
  <c r="P55" i="55" s="1"/>
  <c r="K55" i="55"/>
  <c r="M55" i="55" s="1"/>
  <c r="J55" i="55"/>
  <c r="F55" i="55"/>
  <c r="D55" i="55"/>
  <c r="W21" i="55"/>
  <c r="V21" i="55"/>
  <c r="R21" i="55"/>
  <c r="N21" i="55"/>
  <c r="P21" i="55" s="1"/>
  <c r="K21" i="55"/>
  <c r="J21" i="55"/>
  <c r="F21" i="55"/>
  <c r="D21" i="55"/>
  <c r="W20" i="55"/>
  <c r="V20" i="55"/>
  <c r="R20" i="55"/>
  <c r="N20" i="55"/>
  <c r="P20" i="55" s="1"/>
  <c r="K20" i="55"/>
  <c r="M20" i="55" s="1"/>
  <c r="J20" i="55"/>
  <c r="F20" i="55"/>
  <c r="D20" i="55"/>
  <c r="W22" i="55"/>
  <c r="V22" i="55"/>
  <c r="R22" i="55"/>
  <c r="N22" i="55"/>
  <c r="H22" i="55" s="1"/>
  <c r="K22" i="55"/>
  <c r="J22" i="55"/>
  <c r="F22" i="55"/>
  <c r="D22" i="55"/>
  <c r="W73" i="55"/>
  <c r="V73" i="55"/>
  <c r="R73" i="55"/>
  <c r="N73" i="55"/>
  <c r="P73" i="55" s="1"/>
  <c r="K73" i="55"/>
  <c r="M73" i="55" s="1"/>
  <c r="J73" i="55"/>
  <c r="F73" i="55"/>
  <c r="D73" i="55"/>
  <c r="W63" i="55"/>
  <c r="V63" i="55"/>
  <c r="R63" i="55"/>
  <c r="N63" i="55"/>
  <c r="P63" i="55" s="1"/>
  <c r="K63" i="55"/>
  <c r="M63" i="55" s="1"/>
  <c r="J63" i="55"/>
  <c r="F63" i="55"/>
  <c r="D63" i="55"/>
  <c r="W42" i="55"/>
  <c r="V42" i="55"/>
  <c r="R42" i="55"/>
  <c r="N42" i="55"/>
  <c r="P42" i="55" s="1"/>
  <c r="K42" i="55"/>
  <c r="J42" i="55"/>
  <c r="F42" i="55"/>
  <c r="D42" i="55"/>
  <c r="W31" i="55"/>
  <c r="V31" i="55"/>
  <c r="R31" i="55"/>
  <c r="N31" i="55"/>
  <c r="H31" i="55" s="1"/>
  <c r="K31" i="55"/>
  <c r="M31" i="55" s="1"/>
  <c r="J31" i="55"/>
  <c r="F31" i="55"/>
  <c r="D31" i="55"/>
  <c r="W18" i="55"/>
  <c r="V18" i="55"/>
  <c r="R18" i="55"/>
  <c r="N18" i="55"/>
  <c r="P18" i="55" s="1"/>
  <c r="K18" i="55"/>
  <c r="M18" i="55" s="1"/>
  <c r="J18" i="55"/>
  <c r="F18" i="55"/>
  <c r="D18" i="55"/>
  <c r="W16" i="55"/>
  <c r="V16" i="55"/>
  <c r="R16" i="55"/>
  <c r="N16" i="55"/>
  <c r="P16" i="55" s="1"/>
  <c r="K16" i="55"/>
  <c r="M16" i="55" s="1"/>
  <c r="J16" i="55"/>
  <c r="F16" i="55"/>
  <c r="D16" i="55"/>
  <c r="W15" i="55"/>
  <c r="V15" i="55"/>
  <c r="R15" i="55"/>
  <c r="N15" i="55"/>
  <c r="P15" i="55" s="1"/>
  <c r="K15" i="55"/>
  <c r="J15" i="55"/>
  <c r="F15" i="55"/>
  <c r="D15" i="55"/>
  <c r="W14" i="55"/>
  <c r="V14" i="55"/>
  <c r="R14" i="55"/>
  <c r="N14" i="55"/>
  <c r="H14" i="55" s="1"/>
  <c r="K14" i="55"/>
  <c r="M14" i="55" s="1"/>
  <c r="J14" i="55"/>
  <c r="F14" i="55"/>
  <c r="D14" i="55"/>
  <c r="W25" i="55"/>
  <c r="V25" i="55"/>
  <c r="R25" i="55"/>
  <c r="N25" i="55"/>
  <c r="P25" i="55" s="1"/>
  <c r="K25" i="55"/>
  <c r="M25" i="55" s="1"/>
  <c r="J25" i="55"/>
  <c r="F25" i="55"/>
  <c r="D25" i="55"/>
  <c r="W76" i="55"/>
  <c r="V76" i="55"/>
  <c r="R76" i="55"/>
  <c r="N76" i="55"/>
  <c r="P76" i="55" s="1"/>
  <c r="K76" i="55"/>
  <c r="M76" i="55" s="1"/>
  <c r="J76" i="55"/>
  <c r="F76" i="55"/>
  <c r="D76" i="55"/>
  <c r="W69" i="55"/>
  <c r="V69" i="55"/>
  <c r="R69" i="55"/>
  <c r="N69" i="55"/>
  <c r="P69" i="55" s="1"/>
  <c r="K69" i="55"/>
  <c r="M69" i="55" s="1"/>
  <c r="J69" i="55"/>
  <c r="F69" i="55"/>
  <c r="D69" i="55"/>
  <c r="W39" i="55"/>
  <c r="V39" i="55"/>
  <c r="R39" i="55"/>
  <c r="N39" i="55"/>
  <c r="P39" i="55" s="1"/>
  <c r="K39" i="55"/>
  <c r="M39" i="55" s="1"/>
  <c r="F39" i="55"/>
  <c r="D39" i="55"/>
  <c r="W68" i="55"/>
  <c r="V68" i="55"/>
  <c r="R68" i="55"/>
  <c r="N68" i="55"/>
  <c r="P68" i="55" s="1"/>
  <c r="K68" i="55"/>
  <c r="J68" i="55"/>
  <c r="F68" i="55"/>
  <c r="D68" i="55"/>
  <c r="W83" i="55"/>
  <c r="V83" i="55"/>
  <c r="R83" i="55"/>
  <c r="N83" i="55"/>
  <c r="H83" i="55" s="1"/>
  <c r="K83" i="55"/>
  <c r="J83" i="55"/>
  <c r="F83" i="55"/>
  <c r="D83" i="55"/>
  <c r="W75" i="55"/>
  <c r="V75" i="55"/>
  <c r="R75" i="55"/>
  <c r="N75" i="55"/>
  <c r="P75" i="55" s="1"/>
  <c r="K75" i="55"/>
  <c r="J75" i="55"/>
  <c r="F75" i="55"/>
  <c r="D75" i="55"/>
  <c r="W90" i="55"/>
  <c r="V90" i="55"/>
  <c r="R90" i="55"/>
  <c r="N90" i="55"/>
  <c r="P90" i="55" s="1"/>
  <c r="K90" i="55"/>
  <c r="M90" i="55" s="1"/>
  <c r="J90" i="55"/>
  <c r="F90" i="55"/>
  <c r="D90" i="55"/>
  <c r="W89" i="55"/>
  <c r="V89" i="55"/>
  <c r="R89" i="55"/>
  <c r="N89" i="55"/>
  <c r="P89" i="55" s="1"/>
  <c r="K89" i="55"/>
  <c r="M89" i="55" s="1"/>
  <c r="J89" i="55"/>
  <c r="F89" i="55"/>
  <c r="D89" i="55"/>
  <c r="W85" i="55"/>
  <c r="V85" i="55"/>
  <c r="R85" i="55"/>
  <c r="N85" i="55"/>
  <c r="P85" i="55" s="1"/>
  <c r="K85" i="55"/>
  <c r="J85" i="55"/>
  <c r="F85" i="55"/>
  <c r="D85" i="55"/>
  <c r="W88" i="55"/>
  <c r="V88" i="55"/>
  <c r="R88" i="55"/>
  <c r="N88" i="55"/>
  <c r="H88" i="55" s="1"/>
  <c r="K88" i="55"/>
  <c r="M88" i="55" s="1"/>
  <c r="J88" i="55"/>
  <c r="F88" i="55"/>
  <c r="D88" i="55"/>
  <c r="W77" i="55"/>
  <c r="V77" i="55"/>
  <c r="R77" i="55"/>
  <c r="N77" i="55"/>
  <c r="P77" i="55" s="1"/>
  <c r="K77" i="55"/>
  <c r="J77" i="55"/>
  <c r="F77" i="55"/>
  <c r="D77" i="55"/>
  <c r="W86" i="55"/>
  <c r="V86" i="55"/>
  <c r="R86" i="55"/>
  <c r="N86" i="55"/>
  <c r="P86" i="55" s="1"/>
  <c r="K86" i="55"/>
  <c r="M86" i="55" s="1"/>
  <c r="J86" i="55"/>
  <c r="F86" i="55"/>
  <c r="D86" i="55"/>
  <c r="W81" i="55"/>
  <c r="V81" i="55"/>
  <c r="R81" i="55"/>
  <c r="N81" i="55"/>
  <c r="P81" i="55" s="1"/>
  <c r="K81" i="55"/>
  <c r="M81" i="55" s="1"/>
  <c r="J81" i="55"/>
  <c r="F81" i="55"/>
  <c r="D81" i="55"/>
  <c r="Q68" i="55" l="1"/>
  <c r="S68" i="55" s="1"/>
  <c r="Q46" i="55"/>
  <c r="S46" i="55" s="1"/>
  <c r="H66" i="55"/>
  <c r="H54" i="55"/>
  <c r="H42" i="55"/>
  <c r="H48" i="55"/>
  <c r="H68" i="55"/>
  <c r="H60" i="55"/>
  <c r="H74" i="55"/>
  <c r="H46" i="55"/>
  <c r="Q42" i="55"/>
  <c r="S42" i="55" s="1"/>
  <c r="Q22" i="55"/>
  <c r="S22" i="55" s="1"/>
  <c r="Q83" i="55"/>
  <c r="S83" i="55" s="1"/>
  <c r="Q15" i="55"/>
  <c r="S15" i="55" s="1"/>
  <c r="H21" i="55"/>
  <c r="Q17" i="55"/>
  <c r="S17" i="55" s="1"/>
  <c r="H87" i="55"/>
  <c r="H67" i="55"/>
  <c r="H79" i="55"/>
  <c r="Q61" i="55"/>
  <c r="S61" i="55" s="1"/>
  <c r="H47" i="55"/>
  <c r="H72" i="55"/>
  <c r="Q53" i="55"/>
  <c r="S53" i="55" s="1"/>
  <c r="H50" i="55"/>
  <c r="H51" i="55"/>
  <c r="H71" i="55"/>
  <c r="Q27" i="55"/>
  <c r="S27" i="55" s="1"/>
  <c r="H81" i="55"/>
  <c r="H15" i="55"/>
  <c r="Q21" i="55"/>
  <c r="S21" i="55" s="1"/>
  <c r="H23" i="55"/>
  <c r="H59" i="55"/>
  <c r="Q67" i="55"/>
  <c r="S67" i="55" s="1"/>
  <c r="H12" i="55"/>
  <c r="H61" i="55"/>
  <c r="H65" i="55"/>
  <c r="Q72" i="55"/>
  <c r="S72" i="55" s="1"/>
  <c r="H19" i="55"/>
  <c r="H53" i="55"/>
  <c r="H49" i="55"/>
  <c r="Q51" i="55"/>
  <c r="S51" i="55" s="1"/>
  <c r="H52" i="55"/>
  <c r="H27" i="55"/>
  <c r="Q77" i="55"/>
  <c r="S77" i="55" s="1"/>
  <c r="H89" i="55"/>
  <c r="H75" i="55"/>
  <c r="Q41" i="55"/>
  <c r="S41" i="55" s="1"/>
  <c r="H84" i="55"/>
  <c r="M46" i="55"/>
  <c r="Q80" i="55"/>
  <c r="S80" i="55" s="1"/>
  <c r="Q24" i="55"/>
  <c r="S24" i="55" s="1"/>
  <c r="M17" i="55"/>
  <c r="M67" i="55"/>
  <c r="M61" i="55"/>
  <c r="M72" i="55"/>
  <c r="M53" i="55"/>
  <c r="M51" i="55"/>
  <c r="M27" i="55"/>
  <c r="Q82" i="55"/>
  <c r="S82" i="55" s="1"/>
  <c r="Q66" i="55"/>
  <c r="S66" i="55" s="1"/>
  <c r="Q48" i="55"/>
  <c r="S48" i="55" s="1"/>
  <c r="Q60" i="55"/>
  <c r="S60" i="55" s="1"/>
  <c r="Q54" i="55"/>
  <c r="S54" i="55" s="1"/>
  <c r="Q74" i="55"/>
  <c r="S74" i="55" s="1"/>
  <c r="H25" i="55"/>
  <c r="H18" i="55"/>
  <c r="H63" i="55"/>
  <c r="Q84" i="55"/>
  <c r="S84" i="55" s="1"/>
  <c r="H78" i="55"/>
  <c r="M82" i="55"/>
  <c r="H24" i="55"/>
  <c r="M66" i="55"/>
  <c r="M48" i="55"/>
  <c r="M60" i="55"/>
  <c r="M54" i="55"/>
  <c r="H82" i="55"/>
  <c r="Q87" i="55"/>
  <c r="S87" i="55" s="1"/>
  <c r="Q12" i="55"/>
  <c r="S12" i="55" s="1"/>
  <c r="Q47" i="55"/>
  <c r="S47" i="55" s="1"/>
  <c r="Q19" i="55"/>
  <c r="S19" i="55" s="1"/>
  <c r="Q50" i="55"/>
  <c r="S50" i="55" s="1"/>
  <c r="Q52" i="55"/>
  <c r="S52" i="55" s="1"/>
  <c r="H69" i="55"/>
  <c r="H26" i="55"/>
  <c r="H17" i="55"/>
  <c r="H39" i="55"/>
  <c r="M42" i="55"/>
  <c r="H20" i="55"/>
  <c r="H55" i="55"/>
  <c r="Q78" i="55"/>
  <c r="S78" i="55" s="1"/>
  <c r="Q23" i="55"/>
  <c r="S23" i="55" s="1"/>
  <c r="P80" i="55"/>
  <c r="M24" i="55"/>
  <c r="Q59" i="55"/>
  <c r="S59" i="55" s="1"/>
  <c r="Q79" i="55"/>
  <c r="S79" i="55" s="1"/>
  <c r="Q65" i="55"/>
  <c r="S65" i="55" s="1"/>
  <c r="Q49" i="55"/>
  <c r="S49" i="55" s="1"/>
  <c r="Q71" i="55"/>
  <c r="S71" i="55" s="1"/>
  <c r="H85" i="55"/>
  <c r="M41" i="55"/>
  <c r="M84" i="55"/>
  <c r="H86" i="55"/>
  <c r="M77" i="55"/>
  <c r="Q90" i="55"/>
  <c r="S90" i="55" s="1"/>
  <c r="Q75" i="55"/>
  <c r="S75" i="55" s="1"/>
  <c r="M83" i="55"/>
  <c r="Q69" i="55"/>
  <c r="S69" i="55" s="1"/>
  <c r="H76" i="55"/>
  <c r="M15" i="55"/>
  <c r="Q31" i="55"/>
  <c r="S31" i="55" s="1"/>
  <c r="H73" i="55"/>
  <c r="M22" i="55"/>
  <c r="Q26" i="55"/>
  <c r="S26" i="55" s="1"/>
  <c r="H16" i="55"/>
  <c r="Q88" i="55"/>
  <c r="S88" i="55" s="1"/>
  <c r="Q85" i="55"/>
  <c r="S85" i="55" s="1"/>
  <c r="Q14" i="55"/>
  <c r="S14" i="55" s="1"/>
  <c r="Q20" i="55"/>
  <c r="S20" i="55" s="1"/>
  <c r="H77" i="55"/>
  <c r="H90" i="55"/>
  <c r="Q76" i="55"/>
  <c r="S76" i="55" s="1"/>
  <c r="Q16" i="55"/>
  <c r="S16" i="55" s="1"/>
  <c r="Q63" i="55"/>
  <c r="S63" i="55" s="1"/>
  <c r="P88" i="55"/>
  <c r="M85" i="55"/>
  <c r="Q89" i="55"/>
  <c r="S89" i="55" s="1"/>
  <c r="M75" i="55"/>
  <c r="P83" i="55"/>
  <c r="M68" i="55"/>
  <c r="Q39" i="55"/>
  <c r="S39" i="55" s="1"/>
  <c r="Q25" i="55"/>
  <c r="S25" i="55" s="1"/>
  <c r="P14" i="55"/>
  <c r="Q18" i="55"/>
  <c r="S18" i="55" s="1"/>
  <c r="P31" i="55"/>
  <c r="Q73" i="55"/>
  <c r="S73" i="55" s="1"/>
  <c r="P22" i="55"/>
  <c r="M21" i="55"/>
  <c r="Q55" i="55"/>
  <c r="S55" i="55" s="1"/>
  <c r="P41" i="55"/>
  <c r="Q81" i="55"/>
  <c r="S81" i="55" s="1"/>
  <c r="Q86" i="55"/>
  <c r="S86" i="55" s="1"/>
  <c r="W64" i="55" l="1"/>
  <c r="V64" i="55"/>
  <c r="R64" i="55"/>
  <c r="N64" i="55"/>
  <c r="P64" i="55" s="1"/>
  <c r="K64" i="55"/>
  <c r="M64" i="55" s="1"/>
  <c r="J64" i="55"/>
  <c r="F64" i="55"/>
  <c r="D64" i="55"/>
  <c r="W70" i="55"/>
  <c r="V70" i="55"/>
  <c r="R70" i="55"/>
  <c r="N70" i="55"/>
  <c r="P70" i="55" s="1"/>
  <c r="K70" i="55"/>
  <c r="M70" i="55" s="1"/>
  <c r="J70" i="55"/>
  <c r="F70" i="55"/>
  <c r="D70" i="55"/>
  <c r="W44" i="55"/>
  <c r="V44" i="55"/>
  <c r="R44" i="55"/>
  <c r="N44" i="55"/>
  <c r="P44" i="55" s="1"/>
  <c r="K44" i="55"/>
  <c r="J44" i="55"/>
  <c r="F44" i="55"/>
  <c r="D44" i="55"/>
  <c r="W62" i="55"/>
  <c r="V62" i="55"/>
  <c r="R62" i="55"/>
  <c r="N62" i="55"/>
  <c r="P62" i="55" s="1"/>
  <c r="K62" i="55"/>
  <c r="M62" i="55" s="1"/>
  <c r="J62" i="55"/>
  <c r="F62" i="55"/>
  <c r="D62" i="55"/>
  <c r="W56" i="55"/>
  <c r="V56" i="55"/>
  <c r="R56" i="55"/>
  <c r="N56" i="55"/>
  <c r="P56" i="55" s="1"/>
  <c r="K56" i="55"/>
  <c r="M56" i="55" s="1"/>
  <c r="J56" i="55"/>
  <c r="F56" i="55"/>
  <c r="D56" i="55"/>
  <c r="W45" i="55"/>
  <c r="V45" i="55"/>
  <c r="R45" i="55"/>
  <c r="N45" i="55"/>
  <c r="P45" i="55" s="1"/>
  <c r="K45" i="55"/>
  <c r="J45" i="55"/>
  <c r="F45" i="55"/>
  <c r="D45" i="55"/>
  <c r="W58" i="55"/>
  <c r="V58" i="55"/>
  <c r="R58" i="55"/>
  <c r="N58" i="55"/>
  <c r="P58" i="55" s="1"/>
  <c r="K58" i="55"/>
  <c r="J58" i="55"/>
  <c r="F58" i="55"/>
  <c r="D58" i="55"/>
  <c r="W34" i="55"/>
  <c r="V34" i="55"/>
  <c r="R34" i="55"/>
  <c r="N34" i="55"/>
  <c r="P34" i="55" s="1"/>
  <c r="K34" i="55"/>
  <c r="M34" i="55" s="1"/>
  <c r="J34" i="55"/>
  <c r="F34" i="55"/>
  <c r="D34" i="55"/>
  <c r="W43" i="55"/>
  <c r="V43" i="55"/>
  <c r="R43" i="55"/>
  <c r="N43" i="55"/>
  <c r="P43" i="55" s="1"/>
  <c r="K43" i="55"/>
  <c r="M43" i="55" s="1"/>
  <c r="J43" i="55"/>
  <c r="F43" i="55"/>
  <c r="D43" i="55"/>
  <c r="W38" i="55"/>
  <c r="V38" i="55"/>
  <c r="R38" i="55"/>
  <c r="N38" i="55"/>
  <c r="P38" i="55" s="1"/>
  <c r="K38" i="55"/>
  <c r="F38" i="55"/>
  <c r="D38" i="55"/>
  <c r="W29" i="55"/>
  <c r="V29" i="55"/>
  <c r="R29" i="55"/>
  <c r="N29" i="55"/>
  <c r="H29" i="55" s="1"/>
  <c r="K29" i="55"/>
  <c r="M29" i="55" s="1"/>
  <c r="J29" i="55"/>
  <c r="F29" i="55"/>
  <c r="D29" i="55"/>
  <c r="W28" i="55"/>
  <c r="V28" i="55"/>
  <c r="R28" i="55"/>
  <c r="N28" i="55"/>
  <c r="P28" i="55" s="1"/>
  <c r="K28" i="55"/>
  <c r="M28" i="55" s="1"/>
  <c r="J28" i="55"/>
  <c r="F28" i="55"/>
  <c r="D28" i="55"/>
  <c r="W32" i="55"/>
  <c r="V32" i="55"/>
  <c r="R32" i="55"/>
  <c r="N32" i="55"/>
  <c r="P32" i="55" s="1"/>
  <c r="K32" i="55"/>
  <c r="J32" i="55"/>
  <c r="F32" i="55"/>
  <c r="D32" i="55"/>
  <c r="W57" i="55"/>
  <c r="V57" i="55"/>
  <c r="R57" i="55"/>
  <c r="N57" i="55"/>
  <c r="P57" i="55" s="1"/>
  <c r="K57" i="55"/>
  <c r="J57" i="55"/>
  <c r="F57" i="55"/>
  <c r="D57" i="55"/>
  <c r="W33" i="55"/>
  <c r="V33" i="55"/>
  <c r="R33" i="55"/>
  <c r="N33" i="55"/>
  <c r="P33" i="55" s="1"/>
  <c r="K33" i="55"/>
  <c r="M33" i="55" s="1"/>
  <c r="J33" i="55"/>
  <c r="F33" i="55"/>
  <c r="D33" i="55"/>
  <c r="W30" i="55"/>
  <c r="V30" i="55"/>
  <c r="R30" i="55"/>
  <c r="N30" i="55"/>
  <c r="P30" i="55" s="1"/>
  <c r="K30" i="55"/>
  <c r="M30" i="55" s="1"/>
  <c r="J30" i="55"/>
  <c r="F30" i="55"/>
  <c r="D30" i="55"/>
  <c r="W13" i="55"/>
  <c r="V13" i="55"/>
  <c r="R13" i="55"/>
  <c r="N13" i="55"/>
  <c r="P13" i="55" s="1"/>
  <c r="K13" i="55"/>
  <c r="M13" i="55" s="1"/>
  <c r="J13" i="55"/>
  <c r="F13" i="55"/>
  <c r="D13" i="55"/>
  <c r="H44" i="55" l="1"/>
  <c r="Q38" i="55"/>
  <c r="S38" i="55" s="1"/>
  <c r="Q45" i="55"/>
  <c r="S45" i="55" s="1"/>
  <c r="H32" i="55"/>
  <c r="H34" i="55"/>
  <c r="H45" i="55"/>
  <c r="Q44" i="55"/>
  <c r="S44" i="55" s="1"/>
  <c r="Q32" i="55"/>
  <c r="S32" i="55" s="1"/>
  <c r="H38" i="55"/>
  <c r="H64" i="55"/>
  <c r="M45" i="55"/>
  <c r="H58" i="55"/>
  <c r="Q57" i="55"/>
  <c r="S57" i="55" s="1"/>
  <c r="M38" i="55"/>
  <c r="Q58" i="55"/>
  <c r="S58" i="55" s="1"/>
  <c r="M44" i="55"/>
  <c r="H70" i="55"/>
  <c r="H13" i="55"/>
  <c r="M32" i="55"/>
  <c r="Q13" i="55"/>
  <c r="S13" i="55" s="1"/>
  <c r="M57" i="55"/>
  <c r="M58" i="55"/>
  <c r="Q70" i="55"/>
  <c r="S70" i="55" s="1"/>
  <c r="H30" i="55"/>
  <c r="H33" i="55"/>
  <c r="H57" i="55"/>
  <c r="H43" i="55"/>
  <c r="H28" i="55"/>
  <c r="H56" i="55"/>
  <c r="H62" i="55"/>
  <c r="Q30" i="55"/>
  <c r="S30" i="55" s="1"/>
  <c r="Q28" i="55"/>
  <c r="S28" i="55" s="1"/>
  <c r="P29" i="55"/>
  <c r="Q43" i="55"/>
  <c r="S43" i="55" s="1"/>
  <c r="Q56" i="55"/>
  <c r="S56" i="55" s="1"/>
  <c r="Q33" i="55"/>
  <c r="S33" i="55" s="1"/>
  <c r="Q29" i="55"/>
  <c r="S29" i="55" s="1"/>
  <c r="Q34" i="55"/>
  <c r="S34" i="55" s="1"/>
  <c r="Q62" i="55"/>
  <c r="S62" i="55" s="1"/>
  <c r="Q64" i="55"/>
  <c r="S64" i="55" s="1"/>
</calcChain>
</file>

<file path=xl/sharedStrings.xml><?xml version="1.0" encoding="utf-8"?>
<sst xmlns="http://schemas.openxmlformats.org/spreadsheetml/2006/main" count="664" uniqueCount="94">
  <si>
    <t>ĐĂNG KÍ CHƯƠNG TRÌNH SẢN PHẨM KHUYẾN MÃI TẠI VĂN PHÒNG CHÍNH</t>
  </si>
  <si>
    <t xml:space="preserve"> </t>
  </si>
  <si>
    <t>ĐIỀU KIỆN BUNDLE</t>
  </si>
  <si>
    <t>Quản lý Thu Mua</t>
  </si>
  <si>
    <r>
      <t>(</t>
    </r>
    <r>
      <rPr>
        <i/>
        <sz val="11"/>
        <color theme="1"/>
        <rFont val="Arial"/>
        <family val="2"/>
      </rPr>
      <t>Merchandiser)</t>
    </r>
  </si>
  <si>
    <t>Name :</t>
  </si>
  <si>
    <t>Date:</t>
  </si>
  <si>
    <t>Quản lý Ngành hàng</t>
  </si>
  <si>
    <t xml:space="preserve">(MD Master) </t>
  </si>
  <si>
    <t xml:space="preserve">(MD Director/HOD) </t>
  </si>
  <si>
    <t>Quản lý Bộ phận</t>
  </si>
  <si>
    <t>(MD Planning SM)</t>
  </si>
  <si>
    <t>Giám đốc Bộ phận</t>
  </si>
  <si>
    <t>Tổng Giám đốc</t>
  </si>
  <si>
    <t>(Product Strategy Director)</t>
  </si>
  <si>
    <t>(General Director)</t>
  </si>
  <si>
    <t>Register of Event code at Head Office</t>
  </si>
  <si>
    <t>HÌNH THỨC BÁN HÀNG/ TRADE TYPE:</t>
  </si>
  <si>
    <t>NGÀY BẮT ĐẦU GIÁ BÁN KM
- Starting Event Date</t>
  </si>
  <si>
    <t xml:space="preserve">NGÀY KẾT THÚC GIÁ BÁN KM
- Finishing Event Date </t>
  </si>
  <si>
    <t>NGÀY BẮT ĐẦU GIÁ MUA KM
- Starting Cost Date</t>
  </si>
  <si>
    <t xml:space="preserve">NGÀY KẾT THÚC GIÁ MUA KM
- Finishing Cost Date </t>
  </si>
  <si>
    <r>
      <t xml:space="preserve">STT
</t>
    </r>
    <r>
      <rPr>
        <b/>
        <i/>
        <sz val="10"/>
        <rFont val="Arial"/>
        <family val="2"/>
      </rPr>
      <t>No.</t>
    </r>
  </si>
  <si>
    <r>
      <t xml:space="preserve">KHO
</t>
    </r>
    <r>
      <rPr>
        <b/>
        <i/>
        <sz val="10"/>
        <rFont val="Arial"/>
        <family val="2"/>
      </rPr>
      <t>Store</t>
    </r>
  </si>
  <si>
    <r>
      <t xml:space="preserve">TÊN NGÀNH HÀNG -CAT 1 NAME
</t>
    </r>
    <r>
      <rPr>
        <b/>
        <i/>
        <sz val="10"/>
        <rFont val="Arial"/>
        <family val="2"/>
      </rPr>
      <t>Sub-cat name</t>
    </r>
  </si>
  <si>
    <r>
      <t xml:space="preserve">MÃ HÀNG
</t>
    </r>
    <r>
      <rPr>
        <b/>
        <i/>
        <sz val="10"/>
        <rFont val="Arial"/>
        <family val="2"/>
      </rPr>
      <t>Product code</t>
    </r>
  </si>
  <si>
    <r>
      <t xml:space="preserve">MÃ BÁN HÀNG
</t>
    </r>
    <r>
      <rPr>
        <b/>
        <i/>
        <sz val="10"/>
        <rFont val="Arial"/>
        <family val="2"/>
      </rPr>
      <t>Sale code</t>
    </r>
  </si>
  <si>
    <r>
      <t xml:space="preserve">TÊN MẶT HÀNG
</t>
    </r>
    <r>
      <rPr>
        <b/>
        <i/>
        <sz val="10"/>
        <rFont val="Arial"/>
        <family val="2"/>
      </rPr>
      <t>Product name</t>
    </r>
  </si>
  <si>
    <r>
      <t xml:space="preserve">GIÁ MUA CHƯA THUẾ
</t>
    </r>
    <r>
      <rPr>
        <b/>
        <i/>
        <sz val="10"/>
        <rFont val="Arial"/>
        <family val="2"/>
      </rPr>
      <t>Net buying price</t>
    </r>
  </si>
  <si>
    <r>
      <t xml:space="preserve">GIÁ BÁN CÓ THUẾ
</t>
    </r>
    <r>
      <rPr>
        <b/>
        <i/>
        <sz val="10"/>
        <rFont val="Arial"/>
        <family val="2"/>
      </rPr>
      <t>Gross selling price</t>
    </r>
  </si>
  <si>
    <r>
      <t xml:space="preserve">LƠI NHUẬN (%)
</t>
    </r>
    <r>
      <rPr>
        <b/>
        <i/>
        <sz val="10"/>
        <rFont val="Arial"/>
        <family val="2"/>
      </rPr>
      <t>Profit rate</t>
    </r>
  </si>
  <si>
    <r>
      <t xml:space="preserve">TỶ LỆ CHIẾT KHẤU
</t>
    </r>
    <r>
      <rPr>
        <b/>
        <i/>
        <sz val="10"/>
        <rFont val="Arial"/>
        <family val="2"/>
      </rPr>
      <t>Discount rate</t>
    </r>
  </si>
  <si>
    <r>
      <t xml:space="preserve">MÃ NCC
</t>
    </r>
    <r>
      <rPr>
        <b/>
        <i/>
        <sz val="10"/>
        <rFont val="Arial"/>
        <family val="2"/>
      </rPr>
      <t>Vendor</t>
    </r>
  </si>
  <si>
    <r>
      <t xml:space="preserve">TÊN NCC
</t>
    </r>
    <r>
      <rPr>
        <b/>
        <i/>
        <sz val="10"/>
        <rFont val="Arial"/>
        <family val="2"/>
      </rPr>
      <t>Supplier name</t>
    </r>
  </si>
  <si>
    <r>
      <t xml:space="preserve">THƯỜNG
</t>
    </r>
    <r>
      <rPr>
        <b/>
        <i/>
        <sz val="10"/>
        <rFont val="Arial"/>
        <family val="2"/>
      </rPr>
      <t>Normal</t>
    </r>
  </si>
  <si>
    <r>
      <t xml:space="preserve">KHUYẾN MÃI
</t>
    </r>
    <r>
      <rPr>
        <b/>
        <i/>
        <sz val="10"/>
        <rFont val="Arial"/>
        <family val="2"/>
      </rPr>
      <t xml:space="preserve">Promotion </t>
    </r>
  </si>
  <si>
    <r>
      <t xml:space="preserve">KHÁC BIỆT
</t>
    </r>
    <r>
      <rPr>
        <b/>
        <i/>
        <sz val="10"/>
        <rFont val="Arial"/>
        <family val="2"/>
      </rPr>
      <t>Diff (%)</t>
    </r>
  </si>
  <si>
    <t>MÃ SỐ QUẢN LÝ THU MUA/ MD CODE :</t>
  </si>
  <si>
    <t>Quản lý Code&amp; Event</t>
  </si>
  <si>
    <t>(Code&amp; Event Team)</t>
  </si>
  <si>
    <t>Giám đốc Ngành hàng/ 
Trưởng bộ phận</t>
  </si>
  <si>
    <r>
      <t xml:space="preserve">TÊN QUẢN LÝ THU MUA / </t>
    </r>
    <r>
      <rPr>
        <b/>
        <i/>
        <sz val="14"/>
        <rFont val="Arial"/>
        <family val="2"/>
      </rPr>
      <t>MD name</t>
    </r>
  </si>
  <si>
    <r>
      <t xml:space="preserve">TÊN NGÀNH HÀNG / </t>
    </r>
    <r>
      <rPr>
        <b/>
        <i/>
        <sz val="14"/>
        <rFont val="Arial"/>
        <family val="2"/>
      </rPr>
      <t>Cat name:</t>
    </r>
  </si>
  <si>
    <r>
      <t xml:space="preserve">TÊN CHƯƠNG TRÌNH KHUYẾN MÃI / </t>
    </r>
    <r>
      <rPr>
        <b/>
        <i/>
        <sz val="14"/>
        <rFont val="Arial"/>
        <family val="2"/>
      </rPr>
      <t>Event name:</t>
    </r>
  </si>
  <si>
    <r>
      <t xml:space="preserve">MÃ CODE EVENT / </t>
    </r>
    <r>
      <rPr>
        <b/>
        <i/>
        <sz val="14"/>
        <rFont val="Arial"/>
        <family val="2"/>
      </rPr>
      <t>Event code:</t>
    </r>
  </si>
  <si>
    <t>DIRECT</t>
  </si>
  <si>
    <t>SỐ LƯỢNG BÁN THÁNG TRƯỚC 
Last month Sale Quy</t>
  </si>
  <si>
    <t>Stock Day</t>
  </si>
  <si>
    <t>GÍA TRỊ TỒN KHO 
Stock Amt
(Mil VND)</t>
  </si>
  <si>
    <t>ALL STORE(-TBH, CGY, DDA, HNC, NGC)</t>
  </si>
  <si>
    <t>MEN</t>
  </si>
  <si>
    <t>CONG TY CO PHAN DAU TU K&amp;G VIET NAM</t>
  </si>
  <si>
    <t>5-050773-001</t>
  </si>
  <si>
    <t>5-038541-001</t>
  </si>
  <si>
    <t>SỐ LƯỢNG TỒN KHO
Stock Quantity
18.04</t>
  </si>
  <si>
    <t>31/10/2022</t>
  </si>
  <si>
    <t>20/09/2022</t>
  </si>
  <si>
    <t>TRINH THỊ HIEN</t>
  </si>
  <si>
    <t>Name : TRINH THI HIEN</t>
  </si>
  <si>
    <t xml:space="preserve">Name : </t>
  </si>
  <si>
    <t>ISP PUSH SALE T10</t>
  </si>
  <si>
    <t>01/10/2022</t>
  </si>
  <si>
    <t>Name : CAO THỊ THANH VỴ</t>
  </si>
  <si>
    <t xml:space="preserve">SỐ LƯỢNG TỒN KHO
Stock Quantity 07/03
</t>
  </si>
  <si>
    <t>SỐ LƯỢNG BÁN THÁNG TRƯỚC 
Last month Sale Quy t2</t>
  </si>
  <si>
    <t>NSG, PTO, DNI, DNG, BDG, PTT, VTU, CTO, GVP, NTG,VIH</t>
  </si>
  <si>
    <t>5-072565-001</t>
  </si>
  <si>
    <t>AT NAM BA LO ITTR12 M-XXL 3.23/KG</t>
  </si>
  <si>
    <t>5-072562-001</t>
  </si>
  <si>
    <t>AT NAM BA LO ITT002S3 M-XXL 3.23/KG</t>
  </si>
  <si>
    <t>5-072563-001</t>
  </si>
  <si>
    <t>AT NAM BA LO ITT003S3 M-XXL 3.23/KG</t>
  </si>
  <si>
    <t>AT NAM CB IPS042S3 M-XXL 3.23/KG</t>
  </si>
  <si>
    <t>5-072559-001</t>
  </si>
  <si>
    <t>AT NAM CB APS048S3 M-XXL 3.23/KG</t>
  </si>
  <si>
    <t>5-072560-001</t>
  </si>
  <si>
    <t>Q.SHORT NAM ISOR01MT M-XXL 3.23/KG</t>
  </si>
  <si>
    <t>ISP K&amp;G</t>
  </si>
  <si>
    <t>NSG</t>
  </si>
  <si>
    <t>PTO</t>
  </si>
  <si>
    <t>DNI</t>
  </si>
  <si>
    <t>DNG</t>
  </si>
  <si>
    <t>BDG</t>
  </si>
  <si>
    <t>PTT</t>
  </si>
  <si>
    <t>VTU</t>
  </si>
  <si>
    <t>CTO</t>
  </si>
  <si>
    <t>GVP</t>
  </si>
  <si>
    <t>NTG</t>
  </si>
  <si>
    <t>VIH</t>
  </si>
  <si>
    <t>TOTAL</t>
  </si>
  <si>
    <t>PHÂN BỔ SỐ LƯỢNG</t>
  </si>
  <si>
    <t>AT NAM CB IPS051S3 M-XXL 3.23/KG</t>
  </si>
  <si>
    <t>31/08/2023</t>
  </si>
  <si>
    <t>04/08/2023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</si>
</sst>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\-000000\-000"/>
    <numFmt numFmtId="166" formatCode="#,##0.0\ ;[Red]&quot;▲&quot;#,##0.0\ "/>
    <numFmt numFmtId="167" formatCode="0.0%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b/>
      <sz val="16"/>
      <color indexed="8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charset val="129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30"/>
      <color indexed="8"/>
      <name val="Arial"/>
      <family val="2"/>
    </font>
    <font>
      <sz val="30"/>
      <color theme="1"/>
      <name val="Calibri"/>
      <family val="2"/>
      <scheme val="minor"/>
    </font>
    <font>
      <b/>
      <i/>
      <sz val="26"/>
      <color theme="1" tint="0.34998626667073579"/>
      <name val="Arial"/>
      <family val="2"/>
    </font>
    <font>
      <sz val="30"/>
      <color indexed="8"/>
      <name val="Calibri"/>
      <family val="2"/>
    </font>
    <font>
      <b/>
      <i/>
      <sz val="10"/>
      <name val="Arial"/>
      <family val="2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name val="Calibri"/>
      <family val="2"/>
    </font>
    <font>
      <sz val="16"/>
      <name val="12LotteMartDreamBold"/>
      <family val="1"/>
    </font>
    <font>
      <b/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name val="Arial"/>
      <family val="2"/>
    </font>
    <font>
      <b/>
      <i/>
      <sz val="14"/>
      <name val="Arial"/>
      <family val="2"/>
    </font>
    <font>
      <sz val="16"/>
      <color indexed="8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5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9" fillId="0" borderId="0">
      <alignment vertical="center"/>
    </xf>
    <xf numFmtId="0" fontId="28" fillId="0" borderId="0" applyNumberFormat="0" applyFill="0" applyBorder="0" applyAlignment="0" applyProtection="0"/>
    <xf numFmtId="0" fontId="29" fillId="0" borderId="34" applyNumberFormat="0" applyFill="0" applyAlignment="0" applyProtection="0"/>
    <xf numFmtId="0" fontId="30" fillId="0" borderId="35" applyNumberFormat="0" applyFill="0" applyAlignment="0" applyProtection="0"/>
    <xf numFmtId="0" fontId="31" fillId="0" borderId="36" applyNumberFormat="0" applyFill="0" applyAlignment="0" applyProtection="0"/>
    <xf numFmtId="0" fontId="31" fillId="0" borderId="0" applyNumberFormat="0" applyFill="0" applyBorder="0" applyAlignment="0" applyProtection="0"/>
    <xf numFmtId="0" fontId="32" fillId="5" borderId="0" applyNumberFormat="0" applyBorder="0" applyAlignment="0" applyProtection="0"/>
    <xf numFmtId="0" fontId="33" fillId="6" borderId="0" applyNumberFormat="0" applyBorder="0" applyAlignment="0" applyProtection="0"/>
    <xf numFmtId="0" fontId="34" fillId="7" borderId="0" applyNumberFormat="0" applyBorder="0" applyAlignment="0" applyProtection="0"/>
    <xf numFmtId="0" fontId="35" fillId="8" borderId="37" applyNumberFormat="0" applyAlignment="0" applyProtection="0"/>
    <xf numFmtId="0" fontId="36" fillId="9" borderId="38" applyNumberFormat="0" applyAlignment="0" applyProtection="0"/>
    <xf numFmtId="0" fontId="37" fillId="9" borderId="37" applyNumberFormat="0" applyAlignment="0" applyProtection="0"/>
    <xf numFmtId="0" fontId="38" fillId="0" borderId="39" applyNumberFormat="0" applyFill="0" applyAlignment="0" applyProtection="0"/>
    <xf numFmtId="0" fontId="39" fillId="10" borderId="40" applyNumberFormat="0" applyAlignment="0" applyProtection="0"/>
    <xf numFmtId="0" fontId="40" fillId="0" borderId="0" applyNumberFormat="0" applyFill="0" applyBorder="0" applyAlignment="0" applyProtection="0"/>
    <xf numFmtId="0" fontId="1" fillId="11" borderId="41" applyNumberFormat="0" applyFont="0" applyAlignment="0" applyProtection="0"/>
    <xf numFmtId="0" fontId="41" fillId="0" borderId="0" applyNumberFormat="0" applyFill="0" applyBorder="0" applyAlignment="0" applyProtection="0"/>
    <xf numFmtId="0" fontId="42" fillId="0" borderId="42" applyNumberFormat="0" applyFill="0" applyAlignment="0" applyProtection="0"/>
    <xf numFmtId="0" fontId="43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3" fillId="35" borderId="0" applyNumberFormat="0" applyBorder="0" applyAlignment="0" applyProtection="0"/>
    <xf numFmtId="0" fontId="1" fillId="0" borderId="0">
      <alignment vertical="center"/>
    </xf>
  </cellStyleXfs>
  <cellXfs count="14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3" applyNumberFormat="1" applyFont="1" applyAlignment="1" applyProtection="1">
      <alignment vertical="center"/>
    </xf>
    <xf numFmtId="0" fontId="6" fillId="0" borderId="0" xfId="0" applyFont="1" applyAlignment="1">
      <alignment vertical="top"/>
    </xf>
    <xf numFmtId="165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164" fontId="2" fillId="0" borderId="0" xfId="3" applyNumberFormat="1" applyFont="1" applyAlignment="1" applyProtection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165" fontId="13" fillId="0" borderId="0" xfId="0" applyNumberFormat="1" applyFont="1" applyAlignment="1">
      <alignment vertical="center"/>
    </xf>
    <xf numFmtId="0" fontId="15" fillId="0" borderId="0" xfId="0" applyFont="1" applyAlignment="1">
      <alignment vertical="top"/>
    </xf>
    <xf numFmtId="0" fontId="14" fillId="0" borderId="0" xfId="0" applyFont="1" applyAlignment="1">
      <alignment vertical="center"/>
    </xf>
    <xf numFmtId="164" fontId="16" fillId="0" borderId="0" xfId="3" applyNumberFormat="1" applyFont="1" applyAlignment="1" applyProtection="1">
      <alignment vertical="center"/>
    </xf>
    <xf numFmtId="0" fontId="14" fillId="0" borderId="0" xfId="0" applyFont="1"/>
    <xf numFmtId="0" fontId="7" fillId="4" borderId="0" xfId="0" applyFont="1" applyFill="1"/>
    <xf numFmtId="49" fontId="14" fillId="0" borderId="0" xfId="0" applyNumberFormat="1" applyFont="1"/>
    <xf numFmtId="49" fontId="0" fillId="0" borderId="0" xfId="0" applyNumberFormat="1"/>
    <xf numFmtId="1" fontId="14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0" fillId="0" borderId="0" xfId="0" applyNumberFormat="1"/>
    <xf numFmtId="0" fontId="25" fillId="0" borderId="0" xfId="0" applyFont="1"/>
    <xf numFmtId="0" fontId="6" fillId="0" borderId="0" xfId="0" applyFont="1" applyAlignment="1">
      <alignment vertical="center"/>
    </xf>
    <xf numFmtId="0" fontId="27" fillId="0" borderId="0" xfId="0" applyFont="1" applyAlignment="1">
      <alignment horizontal="left"/>
    </xf>
    <xf numFmtId="165" fontId="27" fillId="0" borderId="0" xfId="0" applyNumberFormat="1" applyFont="1" applyAlignment="1">
      <alignment horizontal="center" vertical="center"/>
    </xf>
    <xf numFmtId="0" fontId="18" fillId="0" borderId="0" xfId="0" applyFont="1"/>
    <xf numFmtId="165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49" fontId="18" fillId="0" borderId="0" xfId="0" applyNumberFormat="1" applyFont="1"/>
    <xf numFmtId="43" fontId="18" fillId="0" borderId="0" xfId="0" applyNumberFormat="1" applyFont="1"/>
    <xf numFmtId="0" fontId="18" fillId="0" borderId="1" xfId="0" applyFont="1" applyBorder="1" applyAlignment="1">
      <alignment horizontal="center" vertical="center"/>
    </xf>
    <xf numFmtId="164" fontId="18" fillId="2" borderId="1" xfId="1" applyNumberFormat="1" applyFont="1" applyFill="1" applyBorder="1" applyAlignment="1">
      <alignment vertical="center"/>
    </xf>
    <xf numFmtId="164" fontId="18" fillId="0" borderId="1" xfId="1" applyNumberFormat="1" applyFont="1" applyBorder="1" applyAlignment="1">
      <alignment horizontal="center" vertical="center"/>
    </xf>
    <xf numFmtId="164" fontId="18" fillId="0" borderId="1" xfId="1" applyNumberFormat="1" applyFont="1" applyBorder="1" applyAlignment="1">
      <alignment vertical="center"/>
    </xf>
    <xf numFmtId="166" fontId="21" fillId="2" borderId="1" xfId="5" applyNumberFormat="1" applyFont="1" applyFill="1" applyBorder="1" applyAlignment="1">
      <alignment vertical="center" shrinkToFit="1"/>
    </xf>
    <xf numFmtId="9" fontId="22" fillId="0" borderId="1" xfId="2" applyFont="1" applyBorder="1" applyAlignment="1">
      <alignment horizontal="center" vertical="center" wrapText="1"/>
    </xf>
    <xf numFmtId="1" fontId="20" fillId="3" borderId="1" xfId="0" applyNumberFormat="1" applyFont="1" applyFill="1" applyBorder="1" applyAlignment="1">
      <alignment vertical="center" wrapText="1"/>
    </xf>
    <xf numFmtId="164" fontId="19" fillId="0" borderId="1" xfId="1" applyNumberFormat="1" applyFont="1" applyBorder="1" applyAlignment="1">
      <alignment vertical="center"/>
    </xf>
    <xf numFmtId="43" fontId="23" fillId="2" borderId="1" xfId="1" applyFont="1" applyFill="1" applyBorder="1" applyAlignment="1">
      <alignment vertical="center"/>
    </xf>
    <xf numFmtId="43" fontId="18" fillId="2" borderId="1" xfId="1" applyFont="1" applyFill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164" fontId="24" fillId="2" borderId="1" xfId="1" applyNumberFormat="1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1" xfId="0" applyFont="1" applyBorder="1" applyAlignment="1">
      <alignment horizontal="left" vertical="center"/>
    </xf>
    <xf numFmtId="49" fontId="18" fillId="0" borderId="1" xfId="0" applyNumberFormat="1" applyFont="1" applyBorder="1" applyAlignment="1">
      <alignment horizontal="center" vertical="center"/>
    </xf>
    <xf numFmtId="164" fontId="19" fillId="0" borderId="1" xfId="0" applyNumberFormat="1" applyFont="1" applyBorder="1" applyAlignment="1">
      <alignment vertical="center"/>
    </xf>
    <xf numFmtId="167" fontId="22" fillId="0" borderId="1" xfId="2" applyNumberFormat="1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164" fontId="19" fillId="0" borderId="1" xfId="1" applyNumberFormat="1" applyFont="1" applyFill="1" applyBorder="1" applyAlignment="1">
      <alignment vertical="center"/>
    </xf>
    <xf numFmtId="166" fontId="21" fillId="0" borderId="1" xfId="5" applyNumberFormat="1" applyFont="1" applyBorder="1" applyAlignment="1">
      <alignment vertical="center" shrinkToFit="1"/>
    </xf>
    <xf numFmtId="1" fontId="20" fillId="0" borderId="1" xfId="0" applyNumberFormat="1" applyFont="1" applyBorder="1" applyAlignment="1">
      <alignment vertical="center" wrapText="1"/>
    </xf>
    <xf numFmtId="164" fontId="18" fillId="0" borderId="1" xfId="1" applyNumberFormat="1" applyFont="1" applyFill="1" applyBorder="1" applyAlignment="1">
      <alignment horizontal="center" vertical="center"/>
    </xf>
    <xf numFmtId="164" fontId="18" fillId="0" borderId="1" xfId="1" applyNumberFormat="1" applyFont="1" applyFill="1" applyBorder="1" applyAlignment="1">
      <alignment vertical="center"/>
    </xf>
    <xf numFmtId="0" fontId="18" fillId="0" borderId="1" xfId="0" applyFont="1" applyBorder="1" applyAlignment="1">
      <alignment vertical="center"/>
    </xf>
    <xf numFmtId="164" fontId="2" fillId="0" borderId="0" xfId="3" applyNumberFormat="1" applyFont="1" applyFill="1" applyAlignment="1" applyProtection="1">
      <alignment horizontal="left" vertical="center"/>
    </xf>
    <xf numFmtId="1" fontId="44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vertical="center"/>
    </xf>
    <xf numFmtId="0" fontId="46" fillId="0" borderId="1" xfId="0" applyFont="1" applyBorder="1" applyAlignment="1">
      <alignment horizontal="center" vertical="center"/>
    </xf>
    <xf numFmtId="0" fontId="47" fillId="0" borderId="1" xfId="0" applyFont="1" applyBorder="1" applyAlignment="1">
      <alignment vertical="center"/>
    </xf>
    <xf numFmtId="0" fontId="18" fillId="36" borderId="1" xfId="0" applyFont="1" applyFill="1" applyBorder="1" applyAlignment="1">
      <alignment vertical="center"/>
    </xf>
    <xf numFmtId="0" fontId="10" fillId="0" borderId="19" xfId="0" applyFont="1" applyBorder="1" applyAlignment="1">
      <alignment horizontal="center" vertical="center" readingOrder="1"/>
    </xf>
    <xf numFmtId="0" fontId="10" fillId="0" borderId="17" xfId="0" applyFont="1" applyBorder="1" applyAlignment="1">
      <alignment horizontal="center" vertical="center" readingOrder="1"/>
    </xf>
    <xf numFmtId="0" fontId="10" fillId="0" borderId="20" xfId="0" applyFont="1" applyBorder="1" applyAlignment="1">
      <alignment horizontal="center" vertical="center" readingOrder="1"/>
    </xf>
    <xf numFmtId="0" fontId="10" fillId="0" borderId="16" xfId="0" applyFont="1" applyBorder="1" applyAlignment="1">
      <alignment horizontal="center" vertical="center" readingOrder="1"/>
    </xf>
    <xf numFmtId="0" fontId="10" fillId="0" borderId="18" xfId="0" applyFont="1" applyBorder="1" applyAlignment="1">
      <alignment horizontal="center" vertical="center" readingOrder="1"/>
    </xf>
    <xf numFmtId="0" fontId="10" fillId="0" borderId="19" xfId="0" applyFont="1" applyBorder="1" applyAlignment="1">
      <alignment horizontal="center" vertical="center" wrapText="1" readingOrder="1"/>
    </xf>
    <xf numFmtId="0" fontId="10" fillId="0" borderId="17" xfId="0" applyFont="1" applyBorder="1" applyAlignment="1">
      <alignment horizontal="center" vertical="center" wrapText="1" readingOrder="1"/>
    </xf>
    <xf numFmtId="0" fontId="10" fillId="0" borderId="18" xfId="0" applyFont="1" applyBorder="1" applyAlignment="1">
      <alignment horizontal="center" vertical="center" wrapText="1" readingOrder="1"/>
    </xf>
    <xf numFmtId="0" fontId="11" fillId="0" borderId="1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21" xfId="0" applyFont="1" applyBorder="1" applyAlignment="1">
      <alignment horizontal="center" vertical="center" wrapText="1" readingOrder="1"/>
    </xf>
    <xf numFmtId="0" fontId="11" fillId="0" borderId="15" xfId="0" applyFont="1" applyBorder="1" applyAlignment="1">
      <alignment horizontal="center" vertical="center" wrapText="1" readingOrder="1"/>
    </xf>
    <xf numFmtId="0" fontId="12" fillId="0" borderId="21" xfId="0" applyFont="1" applyBorder="1" applyAlignment="1">
      <alignment horizontal="center" vertical="center" wrapText="1" readingOrder="1"/>
    </xf>
    <xf numFmtId="0" fontId="12" fillId="0" borderId="15" xfId="0" applyFont="1" applyBorder="1" applyAlignment="1">
      <alignment horizontal="center" vertical="center" wrapText="1" readingOrder="1"/>
    </xf>
    <xf numFmtId="0" fontId="12" fillId="0" borderId="12" xfId="0" applyFont="1" applyBorder="1" applyAlignment="1">
      <alignment horizontal="center" vertical="center" wrapText="1" readingOrder="1"/>
    </xf>
    <xf numFmtId="0" fontId="12" fillId="0" borderId="14" xfId="0" applyFont="1" applyBorder="1" applyAlignment="1">
      <alignment horizontal="center" vertical="center" wrapText="1" readingOrder="1"/>
    </xf>
    <xf numFmtId="0" fontId="12" fillId="0" borderId="22" xfId="0" applyFont="1" applyBorder="1" applyAlignment="1">
      <alignment horizontal="center" vertical="center" wrapText="1" readingOrder="1"/>
    </xf>
    <xf numFmtId="0" fontId="11" fillId="0" borderId="23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31" xfId="0" applyFont="1" applyBorder="1" applyAlignment="1">
      <alignment horizontal="left"/>
    </xf>
    <xf numFmtId="0" fontId="11" fillId="0" borderId="29" xfId="0" applyFont="1" applyBorder="1" applyAlignment="1">
      <alignment horizontal="left"/>
    </xf>
    <xf numFmtId="0" fontId="11" fillId="0" borderId="33" xfId="0" applyFont="1" applyBorder="1" applyAlignment="1">
      <alignment horizontal="left"/>
    </xf>
    <xf numFmtId="0" fontId="11" fillId="0" borderId="21" xfId="0" applyFont="1" applyBorder="1" applyAlignment="1">
      <alignment horizontal="left"/>
    </xf>
    <xf numFmtId="0" fontId="11" fillId="0" borderId="15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11" fillId="0" borderId="30" xfId="0" applyFont="1" applyBorder="1" applyAlignment="1">
      <alignment horizontal="left"/>
    </xf>
    <xf numFmtId="0" fontId="11" fillId="0" borderId="45" xfId="0" applyFont="1" applyBorder="1" applyAlignment="1">
      <alignment horizontal="center"/>
    </xf>
    <xf numFmtId="0" fontId="11" fillId="0" borderId="46" xfId="0" applyFont="1" applyBorder="1" applyAlignment="1">
      <alignment horizontal="center"/>
    </xf>
    <xf numFmtId="0" fontId="11" fillId="0" borderId="43" xfId="0" applyFont="1" applyBorder="1" applyAlignment="1">
      <alignment horizontal="center"/>
    </xf>
    <xf numFmtId="0" fontId="11" fillId="0" borderId="44" xfId="0" applyFont="1" applyBorder="1" applyAlignment="1">
      <alignment horizontal="center"/>
    </xf>
    <xf numFmtId="0" fontId="11" fillId="0" borderId="47" xfId="0" applyFont="1" applyBorder="1" applyAlignment="1">
      <alignment horizontal="center"/>
    </xf>
    <xf numFmtId="0" fontId="11" fillId="0" borderId="48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1" fillId="0" borderId="22" xfId="0" applyFont="1" applyBorder="1" applyAlignment="1">
      <alignment horizontal="left"/>
    </xf>
    <xf numFmtId="0" fontId="18" fillId="0" borderId="1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27" fillId="0" borderId="5" xfId="0" applyFont="1" applyBorder="1" applyAlignment="1">
      <alignment horizontal="left"/>
    </xf>
    <xf numFmtId="0" fontId="18" fillId="0" borderId="5" xfId="0" applyFont="1" applyBorder="1" applyAlignment="1">
      <alignment horizontal="left"/>
    </xf>
    <xf numFmtId="0" fontId="27" fillId="0" borderId="6" xfId="0" applyFont="1" applyBorder="1" applyAlignment="1">
      <alignment horizontal="center"/>
    </xf>
    <xf numFmtId="164" fontId="8" fillId="4" borderId="7" xfId="3" applyNumberFormat="1" applyFont="1" applyFill="1" applyBorder="1" applyAlignment="1" applyProtection="1">
      <alignment horizontal="center" vertical="center" wrapText="1"/>
    </xf>
    <xf numFmtId="164" fontId="8" fillId="4" borderId="8" xfId="3" applyNumberFormat="1" applyFont="1" applyFill="1" applyBorder="1" applyAlignment="1" applyProtection="1">
      <alignment horizontal="center" vertical="center" wrapText="1"/>
    </xf>
    <xf numFmtId="164" fontId="8" fillId="4" borderId="9" xfId="3" applyNumberFormat="1" applyFont="1" applyFill="1" applyBorder="1" applyAlignment="1" applyProtection="1">
      <alignment horizontal="center" vertical="center" wrapText="1"/>
    </xf>
    <xf numFmtId="164" fontId="8" fillId="4" borderId="3" xfId="3" applyNumberFormat="1" applyFont="1" applyFill="1" applyBorder="1" applyAlignment="1" applyProtection="1">
      <alignment horizontal="center" vertical="center" wrapText="1"/>
    </xf>
    <xf numFmtId="164" fontId="8" fillId="4" borderId="4" xfId="3" applyNumberFormat="1" applyFont="1" applyFill="1" applyBorder="1" applyAlignment="1" applyProtection="1">
      <alignment horizontal="center" vertical="center" wrapText="1"/>
    </xf>
    <xf numFmtId="164" fontId="8" fillId="4" borderId="11" xfId="3" applyNumberFormat="1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/>
    </xf>
    <xf numFmtId="165" fontId="8" fillId="4" borderId="1" xfId="0" applyNumberFormat="1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/>
    </xf>
    <xf numFmtId="165" fontId="8" fillId="4" borderId="2" xfId="0" applyNumberFormat="1" applyFont="1" applyFill="1" applyBorder="1" applyAlignment="1">
      <alignment horizontal="center" vertical="center"/>
    </xf>
    <xf numFmtId="1" fontId="8" fillId="4" borderId="2" xfId="0" applyNumberFormat="1" applyFont="1" applyFill="1" applyBorder="1" applyAlignment="1">
      <alignment horizontal="center" vertical="center" wrapText="1"/>
    </xf>
    <xf numFmtId="1" fontId="8" fillId="4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165" fontId="8" fillId="4" borderId="2" xfId="0" applyNumberFormat="1" applyFont="1" applyFill="1" applyBorder="1" applyAlignment="1">
      <alignment horizontal="center" vertical="center" wrapText="1"/>
    </xf>
    <xf numFmtId="165" fontId="8" fillId="4" borderId="10" xfId="0" applyNumberFormat="1" applyFont="1" applyFill="1" applyBorder="1" applyAlignment="1">
      <alignment horizontal="center" vertical="center" wrapText="1"/>
    </xf>
    <xf numFmtId="165" fontId="8" fillId="4" borderId="13" xfId="0" applyNumberFormat="1" applyFont="1" applyFill="1" applyBorder="1" applyAlignment="1">
      <alignment horizontal="center" vertical="center" wrapText="1"/>
    </xf>
    <xf numFmtId="49" fontId="8" fillId="4" borderId="2" xfId="0" applyNumberFormat="1" applyFont="1" applyFill="1" applyBorder="1" applyAlignment="1">
      <alignment horizontal="center" vertical="center" wrapText="1"/>
    </xf>
    <xf numFmtId="49" fontId="8" fillId="4" borderId="10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center" vertical="center" wrapText="1"/>
    </xf>
    <xf numFmtId="165" fontId="8" fillId="0" borderId="10" xfId="0" applyNumberFormat="1" applyFont="1" applyBorder="1" applyAlignment="1">
      <alignment horizontal="center" vertical="center" wrapText="1"/>
    </xf>
    <xf numFmtId="165" fontId="8" fillId="0" borderId="13" xfId="0" applyNumberFormat="1" applyFont="1" applyBorder="1" applyAlignment="1">
      <alignment horizontal="center" vertical="center" wrapText="1"/>
    </xf>
    <xf numFmtId="0" fontId="48" fillId="36" borderId="1" xfId="0" applyFont="1" applyFill="1" applyBorder="1" applyAlignment="1">
      <alignment horizontal="center" vertical="center"/>
    </xf>
  </cellXfs>
  <cellStyles count="48"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3" xr:uid="{00000000-0005-0000-0000-00001C000000}"/>
    <cellStyle name="Explanatory Text" xfId="21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2" xfId="47" xr:uid="{00000000-0005-0000-0000-000027000000}"/>
    <cellStyle name="Note" xfId="20" builtinId="10" customBuiltin="1"/>
    <cellStyle name="Output" xfId="15" builtinId="21" customBuiltin="1"/>
    <cellStyle name="Percent" xfId="2" builtinId="5"/>
    <cellStyle name="Percent 2" xfId="4" xr:uid="{00000000-0005-0000-0000-00002B000000}"/>
    <cellStyle name="Title" xfId="6" builtinId="15" customBuiltin="1"/>
    <cellStyle name="Total" xfId="22" builtinId="25" customBuiltin="1"/>
    <cellStyle name="Warning Text" xfId="19" builtinId="11" customBuiltin="1"/>
    <cellStyle name="표준 112" xfId="5" xr:uid="{00000000-0005-0000-0000-00002F000000}"/>
  </cellStyles>
  <dxfs count="27"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16142</xdr:colOff>
          <xdr:row>91</xdr:row>
          <xdr:rowOff>16950</xdr:rowOff>
        </xdr:from>
        <xdr:to>
          <xdr:col>26</xdr:col>
          <xdr:colOff>597331</xdr:colOff>
          <xdr:row>115</xdr:row>
          <xdr:rowOff>113008</xdr:rowOff>
        </xdr:to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Sheet3!$A$2:$X$18" spid="_x0000_s7972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16608" y="17823857"/>
              <a:ext cx="37034494" cy="47455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41275</xdr:rowOff>
        </xdr:from>
        <xdr:to>
          <xdr:col>26</xdr:col>
          <xdr:colOff>1041400</xdr:colOff>
          <xdr:row>44</xdr:row>
          <xdr:rowOff>22225</xdr:rowOff>
        </xdr:to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Sheet3!$A$2:$X$18" spid="_x0000_s8387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11255375"/>
              <a:ext cx="35915600" cy="44259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8"/>
  <sheetViews>
    <sheetView zoomScale="60" zoomScaleNormal="60" workbookViewId="0">
      <selection activeCell="AA1" sqref="AA1"/>
    </sheetView>
  </sheetViews>
  <sheetFormatPr defaultRowHeight="14.4"/>
  <sheetData>
    <row r="1" spans="1:24" ht="15" thickBot="1"/>
    <row r="2" spans="1:24" ht="28.5" customHeight="1">
      <c r="A2" s="71" t="s">
        <v>3</v>
      </c>
      <c r="B2" s="69"/>
      <c r="C2" s="69"/>
      <c r="D2" s="69"/>
      <c r="E2" s="71" t="s">
        <v>7</v>
      </c>
      <c r="F2" s="69"/>
      <c r="G2" s="69"/>
      <c r="H2" s="72"/>
      <c r="I2" s="73" t="s">
        <v>40</v>
      </c>
      <c r="J2" s="74"/>
      <c r="K2" s="74"/>
      <c r="L2" s="75"/>
      <c r="M2" s="68" t="s">
        <v>10</v>
      </c>
      <c r="N2" s="69"/>
      <c r="O2" s="69"/>
      <c r="P2" s="72"/>
      <c r="Q2" s="68" t="s">
        <v>12</v>
      </c>
      <c r="R2" s="69"/>
      <c r="S2" s="69"/>
      <c r="T2" s="72"/>
      <c r="U2" s="68" t="s">
        <v>13</v>
      </c>
      <c r="V2" s="69"/>
      <c r="W2" s="69"/>
      <c r="X2" s="70"/>
    </row>
    <row r="3" spans="1:24" ht="24.75" customHeight="1">
      <c r="A3" s="78" t="s">
        <v>4</v>
      </c>
      <c r="B3" s="79"/>
      <c r="C3" s="79"/>
      <c r="D3" s="79"/>
      <c r="E3" s="80" t="s">
        <v>8</v>
      </c>
      <c r="F3" s="81"/>
      <c r="G3" s="81"/>
      <c r="H3" s="82"/>
      <c r="I3" s="83" t="s">
        <v>9</v>
      </c>
      <c r="J3" s="81"/>
      <c r="K3" s="81"/>
      <c r="L3" s="82"/>
      <c r="M3" s="83" t="s">
        <v>11</v>
      </c>
      <c r="N3" s="81"/>
      <c r="O3" s="81"/>
      <c r="P3" s="82"/>
      <c r="Q3" s="83" t="s">
        <v>14</v>
      </c>
      <c r="R3" s="81"/>
      <c r="S3" s="81"/>
      <c r="T3" s="82"/>
      <c r="U3" s="83" t="s">
        <v>15</v>
      </c>
      <c r="V3" s="81"/>
      <c r="W3" s="81"/>
      <c r="X3" s="84"/>
    </row>
    <row r="4" spans="1:24" ht="22.5" customHeight="1">
      <c r="A4" s="85"/>
      <c r="B4" s="86"/>
      <c r="C4" s="86"/>
      <c r="D4" s="86"/>
      <c r="E4" s="85"/>
      <c r="F4" s="86"/>
      <c r="G4" s="86"/>
      <c r="H4" s="89"/>
      <c r="I4" s="91"/>
      <c r="J4" s="86"/>
      <c r="K4" s="86"/>
      <c r="L4" s="89"/>
      <c r="M4" s="91"/>
      <c r="N4" s="86"/>
      <c r="O4" s="86"/>
      <c r="P4" s="89"/>
      <c r="Q4" s="91"/>
      <c r="R4" s="86"/>
      <c r="S4" s="86"/>
      <c r="T4" s="89"/>
      <c r="U4" s="76"/>
      <c r="V4" s="76"/>
      <c r="W4" s="76"/>
      <c r="X4" s="77"/>
    </row>
    <row r="5" spans="1:24" ht="22.5" customHeight="1">
      <c r="A5" s="87"/>
      <c r="B5" s="88"/>
      <c r="C5" s="88"/>
      <c r="D5" s="88"/>
      <c r="E5" s="87"/>
      <c r="F5" s="88"/>
      <c r="G5" s="88"/>
      <c r="H5" s="90"/>
      <c r="I5" s="92"/>
      <c r="J5" s="88"/>
      <c r="K5" s="88"/>
      <c r="L5" s="90"/>
      <c r="M5" s="92"/>
      <c r="N5" s="88"/>
      <c r="O5" s="88"/>
      <c r="P5" s="90"/>
      <c r="Q5" s="92"/>
      <c r="R5" s="88"/>
      <c r="S5" s="88"/>
      <c r="T5" s="90"/>
      <c r="U5" s="76"/>
      <c r="V5" s="76"/>
      <c r="W5" s="76"/>
      <c r="X5" s="77"/>
    </row>
    <row r="6" spans="1:24" ht="22.5" customHeight="1">
      <c r="A6" s="87"/>
      <c r="B6" s="88"/>
      <c r="C6" s="88"/>
      <c r="D6" s="88"/>
      <c r="E6" s="87"/>
      <c r="F6" s="88"/>
      <c r="G6" s="88"/>
      <c r="H6" s="90"/>
      <c r="I6" s="92"/>
      <c r="J6" s="88"/>
      <c r="K6" s="88"/>
      <c r="L6" s="90"/>
      <c r="M6" s="92"/>
      <c r="N6" s="88"/>
      <c r="O6" s="88"/>
      <c r="P6" s="90"/>
      <c r="Q6" s="92"/>
      <c r="R6" s="88"/>
      <c r="S6" s="88"/>
      <c r="T6" s="90"/>
      <c r="U6" s="76"/>
      <c r="V6" s="76"/>
      <c r="W6" s="76"/>
      <c r="X6" s="77"/>
    </row>
    <row r="7" spans="1:24" ht="35.25" customHeight="1">
      <c r="A7" s="87"/>
      <c r="B7" s="88"/>
      <c r="C7" s="88"/>
      <c r="D7" s="88"/>
      <c r="E7" s="87"/>
      <c r="F7" s="88"/>
      <c r="G7" s="88"/>
      <c r="H7" s="90"/>
      <c r="I7" s="92"/>
      <c r="J7" s="88"/>
      <c r="K7" s="88"/>
      <c r="L7" s="90"/>
      <c r="M7" s="92"/>
      <c r="N7" s="88"/>
      <c r="O7" s="88"/>
      <c r="P7" s="90"/>
      <c r="Q7" s="92"/>
      <c r="R7" s="88"/>
      <c r="S7" s="88"/>
      <c r="T7" s="90"/>
      <c r="U7" s="76"/>
      <c r="V7" s="76"/>
      <c r="W7" s="76"/>
      <c r="X7" s="77"/>
    </row>
    <row r="8" spans="1:24" ht="22.5" customHeight="1">
      <c r="A8" s="96" t="s">
        <v>58</v>
      </c>
      <c r="B8" s="97"/>
      <c r="C8" s="97"/>
      <c r="D8" s="97"/>
      <c r="E8" s="96" t="s">
        <v>62</v>
      </c>
      <c r="F8" s="97"/>
      <c r="G8" s="97"/>
      <c r="H8" s="98"/>
      <c r="I8" s="99" t="s">
        <v>59</v>
      </c>
      <c r="J8" s="97"/>
      <c r="K8" s="97"/>
      <c r="L8" s="98"/>
      <c r="M8" s="99" t="s">
        <v>5</v>
      </c>
      <c r="N8" s="97"/>
      <c r="O8" s="97"/>
      <c r="P8" s="98"/>
      <c r="Q8" s="99" t="s">
        <v>59</v>
      </c>
      <c r="R8" s="97"/>
      <c r="S8" s="97"/>
      <c r="T8" s="98"/>
      <c r="U8" s="100" t="s">
        <v>59</v>
      </c>
      <c r="V8" s="100"/>
      <c r="W8" s="100"/>
      <c r="X8" s="101"/>
    </row>
    <row r="9" spans="1:24" ht="33" customHeight="1" thickBot="1">
      <c r="A9" s="102" t="s">
        <v>6</v>
      </c>
      <c r="B9" s="94"/>
      <c r="C9" s="94"/>
      <c r="D9" s="94"/>
      <c r="E9" s="102" t="s">
        <v>6</v>
      </c>
      <c r="F9" s="94"/>
      <c r="G9" s="94"/>
      <c r="H9" s="103"/>
      <c r="I9" s="93" t="s">
        <v>6</v>
      </c>
      <c r="J9" s="94"/>
      <c r="K9" s="94"/>
      <c r="L9" s="103"/>
      <c r="M9" s="93" t="s">
        <v>6</v>
      </c>
      <c r="N9" s="94"/>
      <c r="O9" s="94"/>
      <c r="P9" s="103"/>
      <c r="Q9" s="93" t="s">
        <v>6</v>
      </c>
      <c r="R9" s="94"/>
      <c r="S9" s="94"/>
      <c r="T9" s="103"/>
      <c r="U9" s="93" t="s">
        <v>6</v>
      </c>
      <c r="V9" s="94"/>
      <c r="W9" s="94"/>
      <c r="X9" s="95"/>
    </row>
    <row r="10" spans="1:24" ht="15" thickBot="1">
      <c r="A10" s="104"/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8"/>
      <c r="V10" s="108"/>
      <c r="W10" s="108"/>
      <c r="X10" s="109"/>
    </row>
    <row r="11" spans="1:24">
      <c r="A11" s="87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68" t="s">
        <v>38</v>
      </c>
      <c r="V11" s="69"/>
      <c r="W11" s="69"/>
      <c r="X11" s="70"/>
    </row>
    <row r="12" spans="1:24">
      <c r="A12" s="87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3" t="s">
        <v>39</v>
      </c>
      <c r="V12" s="81"/>
      <c r="W12" s="81"/>
      <c r="X12" s="84"/>
    </row>
    <row r="13" spans="1:24" ht="24" customHeight="1">
      <c r="A13" s="87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92"/>
      <c r="V13" s="88"/>
      <c r="W13" s="88"/>
      <c r="X13" s="110"/>
    </row>
    <row r="14" spans="1:24" ht="24" customHeigh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92"/>
      <c r="V14" s="88"/>
      <c r="W14" s="88"/>
      <c r="X14" s="110"/>
    </row>
    <row r="15" spans="1:24" ht="24" customHeight="1">
      <c r="A15" s="87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92"/>
      <c r="V15" s="88"/>
      <c r="W15" s="88"/>
      <c r="X15" s="110"/>
    </row>
    <row r="16" spans="1:24" ht="24" customHeight="1">
      <c r="A16" s="87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92"/>
      <c r="V16" s="88"/>
      <c r="W16" s="88"/>
      <c r="X16" s="110"/>
    </row>
    <row r="17" spans="1:24">
      <c r="A17" s="87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99" t="s">
        <v>5</v>
      </c>
      <c r="V17" s="97"/>
      <c r="W17" s="97"/>
      <c r="X17" s="111"/>
    </row>
    <row r="18" spans="1:24" ht="15" thickBot="1">
      <c r="A18" s="106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93" t="s">
        <v>6</v>
      </c>
      <c r="V18" s="94"/>
      <c r="W18" s="94"/>
      <c r="X18" s="95"/>
    </row>
  </sheetData>
  <mergeCells count="37">
    <mergeCell ref="A10:T18"/>
    <mergeCell ref="U10:X10"/>
    <mergeCell ref="U11:X11"/>
    <mergeCell ref="U12:X12"/>
    <mergeCell ref="U13:X16"/>
    <mergeCell ref="U17:X17"/>
    <mergeCell ref="U18:X18"/>
    <mergeCell ref="U9:X9"/>
    <mergeCell ref="A8:D8"/>
    <mergeCell ref="E8:H8"/>
    <mergeCell ref="I8:L8"/>
    <mergeCell ref="M8:P8"/>
    <mergeCell ref="Q8:T8"/>
    <mergeCell ref="U8:X8"/>
    <mergeCell ref="A9:D9"/>
    <mergeCell ref="E9:H9"/>
    <mergeCell ref="I9:L9"/>
    <mergeCell ref="M9:P9"/>
    <mergeCell ref="Q9:T9"/>
    <mergeCell ref="U4:X7"/>
    <mergeCell ref="A3:D3"/>
    <mergeCell ref="E3:H3"/>
    <mergeCell ref="I3:L3"/>
    <mergeCell ref="M3:P3"/>
    <mergeCell ref="Q3:T3"/>
    <mergeCell ref="U3:X3"/>
    <mergeCell ref="A4:D7"/>
    <mergeCell ref="E4:H7"/>
    <mergeCell ref="I4:L7"/>
    <mergeCell ref="M4:P7"/>
    <mergeCell ref="Q4:T7"/>
    <mergeCell ref="U2:X2"/>
    <mergeCell ref="A2:D2"/>
    <mergeCell ref="E2:H2"/>
    <mergeCell ref="I2:L2"/>
    <mergeCell ref="M2:P2"/>
    <mergeCell ref="Q2:T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90"/>
  <sheetViews>
    <sheetView view="pageBreakPreview" topLeftCell="A64" zoomScale="59" zoomScaleNormal="60" zoomScaleSheetLayoutView="59" workbookViewId="0">
      <selection activeCell="E68" sqref="E68"/>
    </sheetView>
  </sheetViews>
  <sheetFormatPr defaultColWidth="9.109375" defaultRowHeight="14.4"/>
  <cols>
    <col min="1" max="1" width="7.44140625" customWidth="1"/>
    <col min="2" max="2" width="59.44140625" bestFit="1" customWidth="1"/>
    <col min="3" max="3" width="21.5546875" customWidth="1"/>
    <col min="4" max="4" width="20.44140625" bestFit="1" customWidth="1"/>
    <col min="5" max="5" width="23.88671875" style="27" bestFit="1" customWidth="1"/>
    <col min="6" max="6" width="67" customWidth="1"/>
    <col min="7" max="7" width="15.6640625" customWidth="1"/>
    <col min="8" max="8" width="20.88671875" customWidth="1"/>
    <col min="9" max="9" width="13.44140625" customWidth="1"/>
    <col min="10" max="10" width="13" customWidth="1"/>
    <col min="11" max="11" width="14.109375" customWidth="1"/>
    <col min="12" max="12" width="15.88671875" customWidth="1"/>
    <col min="13" max="13" width="13.109375" customWidth="1"/>
    <col min="14" max="14" width="18.44140625" customWidth="1"/>
    <col min="15" max="15" width="15.88671875" customWidth="1"/>
    <col min="16" max="19" width="13.109375" customWidth="1"/>
    <col min="20" max="20" width="20.5546875" customWidth="1"/>
    <col min="21" max="21" width="11.44140625" customWidth="1"/>
    <col min="22" max="22" width="13" customWidth="1"/>
    <col min="23" max="23" width="60.88671875" customWidth="1"/>
    <col min="24" max="24" width="19.5546875" style="24" customWidth="1"/>
    <col min="25" max="25" width="18.44140625" style="24" customWidth="1"/>
    <col min="26" max="26" width="18.33203125" style="24" customWidth="1"/>
    <col min="27" max="27" width="18.88671875" style="24" customWidth="1"/>
  </cols>
  <sheetData>
    <row r="1" spans="1:27" s="21" customFormat="1" ht="50.25" customHeight="1">
      <c r="A1" s="14" t="s">
        <v>0</v>
      </c>
      <c r="B1" s="15"/>
      <c r="C1" s="16"/>
      <c r="D1" s="17"/>
      <c r="E1" s="25"/>
      <c r="F1" s="16"/>
      <c r="G1" s="16"/>
      <c r="H1" s="16"/>
      <c r="I1" s="19"/>
      <c r="J1" s="20"/>
      <c r="T1" s="19"/>
      <c r="U1" s="19"/>
      <c r="X1" s="23"/>
      <c r="Y1" s="23"/>
      <c r="Z1" s="23"/>
      <c r="AA1" s="23"/>
    </row>
    <row r="2" spans="1:27" ht="32.4">
      <c r="A2" s="18" t="s">
        <v>16</v>
      </c>
      <c r="B2" s="7"/>
      <c r="C2" s="9"/>
      <c r="D2" s="8"/>
      <c r="E2" s="26"/>
      <c r="F2" s="9"/>
      <c r="G2" s="9"/>
      <c r="H2" s="9"/>
      <c r="I2" s="5"/>
      <c r="J2" s="6"/>
      <c r="T2" s="5"/>
      <c r="U2" s="5"/>
    </row>
    <row r="3" spans="1:27" ht="36" customHeight="1">
      <c r="A3" s="5"/>
      <c r="B3" s="2"/>
      <c r="C3" s="10"/>
      <c r="D3" s="4"/>
      <c r="E3" s="26"/>
      <c r="F3" s="10"/>
      <c r="G3" s="10"/>
      <c r="H3" s="10"/>
      <c r="I3" s="11"/>
      <c r="J3" s="6"/>
      <c r="L3" s="19"/>
    </row>
    <row r="4" spans="1:27" s="32" customFormat="1" ht="32.25" customHeight="1">
      <c r="A4" s="28" t="s">
        <v>41</v>
      </c>
      <c r="B4" s="29"/>
      <c r="C4" s="30"/>
      <c r="D4" s="31"/>
      <c r="E4" s="117" t="s">
        <v>57</v>
      </c>
      <c r="F4" s="117"/>
      <c r="I4" s="28" t="s">
        <v>37</v>
      </c>
      <c r="M4" s="118">
        <v>144006517</v>
      </c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</row>
    <row r="5" spans="1:27" s="32" customFormat="1" ht="32.25" customHeight="1">
      <c r="A5" s="28" t="s">
        <v>42</v>
      </c>
      <c r="B5" s="29"/>
      <c r="C5" s="30"/>
      <c r="D5" s="33"/>
      <c r="E5" s="117" t="s">
        <v>50</v>
      </c>
      <c r="F5" s="117"/>
      <c r="G5" s="34"/>
      <c r="I5" s="28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</row>
    <row r="6" spans="1:27" s="32" customFormat="1" ht="32.25" customHeight="1">
      <c r="A6" s="28" t="s">
        <v>43</v>
      </c>
      <c r="B6" s="29"/>
      <c r="C6" s="30"/>
      <c r="D6" s="31"/>
      <c r="E6" s="117" t="s">
        <v>60</v>
      </c>
      <c r="F6" s="117"/>
      <c r="I6" s="28" t="s">
        <v>44</v>
      </c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</row>
    <row r="7" spans="1:27" s="32" customFormat="1" ht="32.25" customHeight="1">
      <c r="A7" s="28" t="s">
        <v>17</v>
      </c>
      <c r="B7" s="29"/>
      <c r="C7" s="30"/>
      <c r="D7" s="31"/>
      <c r="E7" s="117" t="s">
        <v>45</v>
      </c>
      <c r="F7" s="117"/>
      <c r="H7" s="35"/>
      <c r="I7" s="37"/>
      <c r="K7" s="37"/>
      <c r="X7" s="36"/>
      <c r="Y7" s="36"/>
      <c r="Z7" s="36"/>
      <c r="AA7" s="36"/>
    </row>
    <row r="8" spans="1:27">
      <c r="A8" s="1"/>
      <c r="B8" s="2"/>
      <c r="C8" s="12"/>
      <c r="D8" s="4"/>
      <c r="E8" s="26"/>
      <c r="F8" s="12" t="s">
        <v>1</v>
      </c>
      <c r="G8" s="12"/>
      <c r="H8" s="12"/>
      <c r="I8" s="3"/>
      <c r="J8" s="13"/>
      <c r="T8" s="3"/>
      <c r="U8" s="3"/>
    </row>
    <row r="9" spans="1:27" s="22" customFormat="1" ht="39" customHeight="1">
      <c r="A9" s="126" t="s">
        <v>22</v>
      </c>
      <c r="B9" s="129" t="s">
        <v>23</v>
      </c>
      <c r="C9" s="129" t="s">
        <v>24</v>
      </c>
      <c r="D9" s="131" t="s">
        <v>25</v>
      </c>
      <c r="E9" s="134" t="s">
        <v>26</v>
      </c>
      <c r="F9" s="129" t="s">
        <v>27</v>
      </c>
      <c r="G9" s="129" t="s">
        <v>54</v>
      </c>
      <c r="H9" s="131" t="s">
        <v>48</v>
      </c>
      <c r="I9" s="138" t="s">
        <v>46</v>
      </c>
      <c r="J9" s="129" t="s">
        <v>47</v>
      </c>
      <c r="K9" s="120" t="s">
        <v>28</v>
      </c>
      <c r="L9" s="121"/>
      <c r="M9" s="122"/>
      <c r="N9" s="120" t="s">
        <v>29</v>
      </c>
      <c r="O9" s="121"/>
      <c r="P9" s="122"/>
      <c r="Q9" s="120" t="s">
        <v>30</v>
      </c>
      <c r="R9" s="121"/>
      <c r="S9" s="122"/>
      <c r="T9" s="129" t="s">
        <v>31</v>
      </c>
      <c r="U9" s="129" t="s">
        <v>2</v>
      </c>
      <c r="V9" s="129" t="s">
        <v>32</v>
      </c>
      <c r="W9" s="129" t="s">
        <v>33</v>
      </c>
      <c r="X9" s="141" t="s">
        <v>18</v>
      </c>
      <c r="Y9" s="141" t="s">
        <v>19</v>
      </c>
      <c r="Z9" s="141" t="s">
        <v>20</v>
      </c>
      <c r="AA9" s="141" t="s">
        <v>21</v>
      </c>
    </row>
    <row r="10" spans="1:27" s="22" customFormat="1" ht="39" customHeight="1">
      <c r="A10" s="127"/>
      <c r="B10" s="130"/>
      <c r="C10" s="130"/>
      <c r="D10" s="132"/>
      <c r="E10" s="135"/>
      <c r="F10" s="130"/>
      <c r="G10" s="136"/>
      <c r="H10" s="132"/>
      <c r="I10" s="139"/>
      <c r="J10" s="136"/>
      <c r="K10" s="123"/>
      <c r="L10" s="124"/>
      <c r="M10" s="125"/>
      <c r="N10" s="123"/>
      <c r="O10" s="124"/>
      <c r="P10" s="125"/>
      <c r="Q10" s="123"/>
      <c r="R10" s="124"/>
      <c r="S10" s="125"/>
      <c r="T10" s="130"/>
      <c r="U10" s="136"/>
      <c r="V10" s="136"/>
      <c r="W10" s="136"/>
      <c r="X10" s="142"/>
      <c r="Y10" s="142"/>
      <c r="Z10" s="142"/>
      <c r="AA10" s="142"/>
    </row>
    <row r="11" spans="1:27" s="22" customFormat="1" ht="39" customHeight="1">
      <c r="A11" s="128"/>
      <c r="B11" s="130"/>
      <c r="C11" s="130"/>
      <c r="D11" s="133"/>
      <c r="E11" s="135"/>
      <c r="F11" s="130"/>
      <c r="G11" s="137"/>
      <c r="H11" s="133"/>
      <c r="I11" s="140"/>
      <c r="J11" s="137"/>
      <c r="K11" s="55" t="s">
        <v>34</v>
      </c>
      <c r="L11" s="55" t="s">
        <v>35</v>
      </c>
      <c r="M11" s="55" t="s">
        <v>36</v>
      </c>
      <c r="N11" s="55" t="s">
        <v>34</v>
      </c>
      <c r="O11" s="55" t="s">
        <v>35</v>
      </c>
      <c r="P11" s="55" t="s">
        <v>36</v>
      </c>
      <c r="Q11" s="55" t="s">
        <v>34</v>
      </c>
      <c r="R11" s="55" t="s">
        <v>35</v>
      </c>
      <c r="S11" s="55" t="s">
        <v>36</v>
      </c>
      <c r="T11" s="130"/>
      <c r="U11" s="137"/>
      <c r="V11" s="136"/>
      <c r="W11" s="136"/>
      <c r="X11" s="142"/>
      <c r="Y11" s="142"/>
      <c r="Z11" s="142"/>
      <c r="AA11" s="142"/>
    </row>
    <row r="12" spans="1:27" s="50" customFormat="1" ht="35.25" customHeight="1">
      <c r="A12" s="114">
        <v>1</v>
      </c>
      <c r="B12" s="38" t="s">
        <v>49</v>
      </c>
      <c r="C12" s="48" t="s">
        <v>50</v>
      </c>
      <c r="D12" s="38" t="e">
        <f>VLOOKUP($E12,#REF!,2,0)</f>
        <v>#REF!</v>
      </c>
      <c r="E12" s="44">
        <v>8936053052210</v>
      </c>
      <c r="F12" s="51" t="e">
        <f>VLOOKUP($E12,#REF!,3,0)</f>
        <v>#REF!</v>
      </c>
      <c r="G12" s="45">
        <v>1183</v>
      </c>
      <c r="H12" s="53" t="e">
        <f t="shared" ref="H12:H43" si="0">G12*N12</f>
        <v>#REF!</v>
      </c>
      <c r="I12" s="41">
        <v>1743</v>
      </c>
      <c r="J12" s="41">
        <f t="shared" ref="J12:J37" si="1">+G12/(I12/30)</f>
        <v>20.361445783132531</v>
      </c>
      <c r="K12" s="40" t="e">
        <f>VLOOKUP($E12,#REF!,8,0)</f>
        <v>#REF!</v>
      </c>
      <c r="L12" s="39">
        <v>43000</v>
      </c>
      <c r="M12" s="42" t="e">
        <f t="shared" ref="M12:M43" si="2">(L12-K12)/K12*100</f>
        <v>#REF!</v>
      </c>
      <c r="N12" s="40" t="e">
        <f>VLOOKUP($E12,#REF!,13,0)</f>
        <v>#REF!</v>
      </c>
      <c r="O12" s="49">
        <v>59900</v>
      </c>
      <c r="P12" s="42" t="e">
        <f t="shared" ref="P12:P43" si="3">(O12-N12)/N12*100</f>
        <v>#REF!</v>
      </c>
      <c r="Q12" s="47" t="e">
        <f t="shared" ref="Q12:Q43" si="4">(1-(K12*1.08/N12))*100</f>
        <v>#REF!</v>
      </c>
      <c r="R12" s="46">
        <f t="shared" ref="R12:R43" si="5">(1-(L12*1.08/O12))*100</f>
        <v>22.470784641068441</v>
      </c>
      <c r="S12" s="42" t="e">
        <f t="shared" ref="S12:S43" si="6">R12-Q12</f>
        <v>#REF!</v>
      </c>
      <c r="T12" s="54">
        <v>0.13</v>
      </c>
      <c r="U12" s="43"/>
      <c r="V12" s="38" t="e">
        <f>VLOOKUP($E12,#REF!,20,0)</f>
        <v>#REF!</v>
      </c>
      <c r="W12" s="51" t="e">
        <f>VLOOKUP($E12,#REF!,21,0)</f>
        <v>#REF!</v>
      </c>
      <c r="X12" s="52" t="s">
        <v>61</v>
      </c>
      <c r="Y12" s="52" t="s">
        <v>55</v>
      </c>
      <c r="Z12" s="52" t="s">
        <v>56</v>
      </c>
      <c r="AA12" s="52" t="s">
        <v>55</v>
      </c>
    </row>
    <row r="13" spans="1:27" s="50" customFormat="1" ht="35.25" customHeight="1">
      <c r="A13" s="115"/>
      <c r="B13" s="38" t="s">
        <v>49</v>
      </c>
      <c r="C13" s="48" t="s">
        <v>50</v>
      </c>
      <c r="D13" s="38" t="e">
        <f>VLOOKUP($E13,#REF!,2,0)</f>
        <v>#REF!</v>
      </c>
      <c r="E13" s="44">
        <v>8938513215623</v>
      </c>
      <c r="F13" s="51" t="e">
        <f>VLOOKUP($E13,#REF!,3,0)</f>
        <v>#REF!</v>
      </c>
      <c r="G13" s="45">
        <v>766</v>
      </c>
      <c r="H13" s="53" t="e">
        <f t="shared" si="0"/>
        <v>#REF!</v>
      </c>
      <c r="I13" s="41">
        <v>451</v>
      </c>
      <c r="J13" s="41">
        <f t="shared" si="1"/>
        <v>50.953436807095343</v>
      </c>
      <c r="K13" s="40" t="e">
        <f>VLOOKUP($E13,#REF!,8,0)</f>
        <v>#REF!</v>
      </c>
      <c r="L13" s="39">
        <v>50000</v>
      </c>
      <c r="M13" s="42" t="e">
        <f t="shared" si="2"/>
        <v>#REF!</v>
      </c>
      <c r="N13" s="40" t="e">
        <f>VLOOKUP($E13,#REF!,13,0)</f>
        <v>#REF!</v>
      </c>
      <c r="O13" s="49">
        <v>69900</v>
      </c>
      <c r="P13" s="42" t="e">
        <f t="shared" si="3"/>
        <v>#REF!</v>
      </c>
      <c r="Q13" s="47" t="e">
        <f t="shared" si="4"/>
        <v>#REF!</v>
      </c>
      <c r="R13" s="46">
        <f t="shared" si="5"/>
        <v>22.746781115879834</v>
      </c>
      <c r="S13" s="42" t="e">
        <f t="shared" si="6"/>
        <v>#REF!</v>
      </c>
      <c r="T13" s="54">
        <v>0.1</v>
      </c>
      <c r="U13" s="43"/>
      <c r="V13" s="38" t="e">
        <f>VLOOKUP($E13,#REF!,20,0)</f>
        <v>#REF!</v>
      </c>
      <c r="W13" s="51" t="e">
        <f>VLOOKUP($E13,#REF!,21,0)</f>
        <v>#REF!</v>
      </c>
      <c r="X13" s="52" t="s">
        <v>61</v>
      </c>
      <c r="Y13" s="52" t="s">
        <v>55</v>
      </c>
      <c r="Z13" s="52" t="s">
        <v>56</v>
      </c>
      <c r="AA13" s="52" t="s">
        <v>55</v>
      </c>
    </row>
    <row r="14" spans="1:27" s="50" customFormat="1" ht="35.25" customHeight="1">
      <c r="A14" s="115"/>
      <c r="B14" s="38" t="s">
        <v>49</v>
      </c>
      <c r="C14" s="48" t="s">
        <v>50</v>
      </c>
      <c r="D14" s="38" t="e">
        <f>VLOOKUP($E14,#REF!,2,0)</f>
        <v>#REF!</v>
      </c>
      <c r="E14" s="44">
        <v>8936172720144</v>
      </c>
      <c r="F14" s="51" t="e">
        <f>VLOOKUP($E14,#REF!,3,0)</f>
        <v>#REF!</v>
      </c>
      <c r="G14" s="45">
        <v>1007</v>
      </c>
      <c r="H14" s="53" t="e">
        <f t="shared" si="0"/>
        <v>#REF!</v>
      </c>
      <c r="I14" s="41">
        <v>1648</v>
      </c>
      <c r="J14" s="41">
        <f t="shared" si="1"/>
        <v>18.331310679611651</v>
      </c>
      <c r="K14" s="40" t="e">
        <f>VLOOKUP($E14,#REF!,8,0)</f>
        <v>#REF!</v>
      </c>
      <c r="L14" s="39">
        <v>55250</v>
      </c>
      <c r="M14" s="42" t="e">
        <f t="shared" si="2"/>
        <v>#REF!</v>
      </c>
      <c r="N14" s="40" t="e">
        <f>VLOOKUP($E14,#REF!,13,0)</f>
        <v>#REF!</v>
      </c>
      <c r="O14" s="49">
        <v>79900</v>
      </c>
      <c r="P14" s="42" t="e">
        <f t="shared" si="3"/>
        <v>#REF!</v>
      </c>
      <c r="Q14" s="47" t="e">
        <f t="shared" si="4"/>
        <v>#REF!</v>
      </c>
      <c r="R14" s="46">
        <f t="shared" si="5"/>
        <v>25.319148936170201</v>
      </c>
      <c r="S14" s="42" t="e">
        <f t="shared" si="6"/>
        <v>#REF!</v>
      </c>
      <c r="T14" s="54"/>
      <c r="U14" s="43"/>
      <c r="V14" s="38" t="e">
        <f>VLOOKUP($E14,#REF!,20,0)</f>
        <v>#REF!</v>
      </c>
      <c r="W14" s="51" t="e">
        <f>VLOOKUP($E14,#REF!,21,0)</f>
        <v>#REF!</v>
      </c>
      <c r="X14" s="52" t="s">
        <v>61</v>
      </c>
      <c r="Y14" s="52" t="s">
        <v>55</v>
      </c>
      <c r="Z14" s="52" t="s">
        <v>56</v>
      </c>
      <c r="AA14" s="52" t="s">
        <v>55</v>
      </c>
    </row>
    <row r="15" spans="1:27" s="50" customFormat="1" ht="35.25" customHeight="1">
      <c r="A15" s="115"/>
      <c r="B15" s="38" t="s">
        <v>49</v>
      </c>
      <c r="C15" s="48" t="s">
        <v>50</v>
      </c>
      <c r="D15" s="38" t="e">
        <f>VLOOKUP($E15,#REF!,2,0)</f>
        <v>#REF!</v>
      </c>
      <c r="E15" s="44">
        <v>8936172720182</v>
      </c>
      <c r="F15" s="51" t="e">
        <f>VLOOKUP($E15,#REF!,3,0)</f>
        <v>#REF!</v>
      </c>
      <c r="G15" s="45">
        <v>1043</v>
      </c>
      <c r="H15" s="53" t="e">
        <f t="shared" si="0"/>
        <v>#REF!</v>
      </c>
      <c r="I15" s="41">
        <v>1372</v>
      </c>
      <c r="J15" s="41">
        <f t="shared" si="1"/>
        <v>22.80612244897959</v>
      </c>
      <c r="K15" s="40" t="e">
        <f>VLOOKUP($E15,#REF!,8,0)</f>
        <v>#REF!</v>
      </c>
      <c r="L15" s="39">
        <v>58000</v>
      </c>
      <c r="M15" s="42" t="e">
        <f t="shared" si="2"/>
        <v>#REF!</v>
      </c>
      <c r="N15" s="40" t="e">
        <f>VLOOKUP($E15,#REF!,13,0)</f>
        <v>#REF!</v>
      </c>
      <c r="O15" s="49">
        <v>79900</v>
      </c>
      <c r="P15" s="42" t="e">
        <f t="shared" si="3"/>
        <v>#REF!</v>
      </c>
      <c r="Q15" s="47" t="e">
        <f t="shared" si="4"/>
        <v>#REF!</v>
      </c>
      <c r="R15" s="46">
        <f t="shared" si="5"/>
        <v>21.602002503128904</v>
      </c>
      <c r="S15" s="42" t="e">
        <f t="shared" si="6"/>
        <v>#REF!</v>
      </c>
      <c r="T15" s="54">
        <v>9.5000000000000001E-2</v>
      </c>
      <c r="U15" s="43"/>
      <c r="V15" s="38" t="e">
        <f>VLOOKUP($E15,#REF!,20,0)</f>
        <v>#REF!</v>
      </c>
      <c r="W15" s="51" t="e">
        <f>VLOOKUP($E15,#REF!,21,0)</f>
        <v>#REF!</v>
      </c>
      <c r="X15" s="52" t="s">
        <v>61</v>
      </c>
      <c r="Y15" s="52" t="s">
        <v>55</v>
      </c>
      <c r="Z15" s="52" t="s">
        <v>56</v>
      </c>
      <c r="AA15" s="52" t="s">
        <v>55</v>
      </c>
    </row>
    <row r="16" spans="1:27" s="50" customFormat="1" ht="35.25" customHeight="1">
      <c r="A16" s="115">
        <v>2</v>
      </c>
      <c r="B16" s="38" t="s">
        <v>49</v>
      </c>
      <c r="C16" s="48" t="s">
        <v>50</v>
      </c>
      <c r="D16" s="38" t="e">
        <f>VLOOKUP($E16,#REF!,2,0)</f>
        <v>#REF!</v>
      </c>
      <c r="E16" s="44">
        <v>8936172720304</v>
      </c>
      <c r="F16" s="51" t="e">
        <f>VLOOKUP($E16,#REF!,3,0)</f>
        <v>#REF!</v>
      </c>
      <c r="G16" s="45">
        <v>871</v>
      </c>
      <c r="H16" s="53" t="e">
        <f t="shared" si="0"/>
        <v>#REF!</v>
      </c>
      <c r="I16" s="41">
        <v>1197</v>
      </c>
      <c r="J16" s="41">
        <f t="shared" si="1"/>
        <v>21.829573934837093</v>
      </c>
      <c r="K16" s="40" t="e">
        <f>VLOOKUP($E16,#REF!,8,0)</f>
        <v>#REF!</v>
      </c>
      <c r="L16" s="39">
        <v>65000</v>
      </c>
      <c r="M16" s="42" t="e">
        <f t="shared" si="2"/>
        <v>#REF!</v>
      </c>
      <c r="N16" s="40" t="e">
        <f>VLOOKUP($E16,#REF!,13,0)</f>
        <v>#REF!</v>
      </c>
      <c r="O16" s="49">
        <v>89900</v>
      </c>
      <c r="P16" s="42" t="e">
        <f t="shared" si="3"/>
        <v>#REF!</v>
      </c>
      <c r="Q16" s="47" t="e">
        <f t="shared" si="4"/>
        <v>#REF!</v>
      </c>
      <c r="R16" s="46">
        <f t="shared" si="5"/>
        <v>21.913236929922132</v>
      </c>
      <c r="S16" s="42" t="e">
        <f t="shared" si="6"/>
        <v>#REF!</v>
      </c>
      <c r="T16" s="54">
        <v>9.5000000000000001E-2</v>
      </c>
      <c r="U16" s="43"/>
      <c r="V16" s="38" t="e">
        <f>VLOOKUP($E16,#REF!,20,0)</f>
        <v>#REF!</v>
      </c>
      <c r="W16" s="51" t="e">
        <f>VLOOKUP($E16,#REF!,21,0)</f>
        <v>#REF!</v>
      </c>
      <c r="X16" s="52" t="s">
        <v>61</v>
      </c>
      <c r="Y16" s="52" t="s">
        <v>55</v>
      </c>
      <c r="Z16" s="52" t="s">
        <v>56</v>
      </c>
      <c r="AA16" s="52" t="s">
        <v>55</v>
      </c>
    </row>
    <row r="17" spans="1:27" s="50" customFormat="1" ht="35.25" customHeight="1">
      <c r="A17" s="115"/>
      <c r="B17" s="38" t="s">
        <v>49</v>
      </c>
      <c r="C17" s="48" t="s">
        <v>50</v>
      </c>
      <c r="D17" s="38" t="e">
        <f>VLOOKUP($E17,#REF!,2,0)</f>
        <v>#REF!</v>
      </c>
      <c r="E17" s="44">
        <v>8936051240763</v>
      </c>
      <c r="F17" s="51" t="e">
        <f>VLOOKUP($E17,#REF!,3,0)</f>
        <v>#REF!</v>
      </c>
      <c r="G17" s="45">
        <v>228</v>
      </c>
      <c r="H17" s="53" t="e">
        <f t="shared" si="0"/>
        <v>#REF!</v>
      </c>
      <c r="I17" s="41">
        <v>154</v>
      </c>
      <c r="J17" s="41">
        <f t="shared" si="1"/>
        <v>44.415584415584412</v>
      </c>
      <c r="K17" s="40" t="e">
        <f>VLOOKUP($E17,#REF!,8,0)</f>
        <v>#REF!</v>
      </c>
      <c r="L17" s="39">
        <v>63900</v>
      </c>
      <c r="M17" s="42" t="e">
        <f t="shared" si="2"/>
        <v>#REF!</v>
      </c>
      <c r="N17" s="40" t="e">
        <f>VLOOKUP($E17,#REF!,13,0)</f>
        <v>#REF!</v>
      </c>
      <c r="O17" s="49">
        <v>89900</v>
      </c>
      <c r="P17" s="42" t="e">
        <f t="shared" si="3"/>
        <v>#REF!</v>
      </c>
      <c r="Q17" s="47" t="e">
        <f t="shared" si="4"/>
        <v>#REF!</v>
      </c>
      <c r="R17" s="46">
        <f t="shared" si="5"/>
        <v>23.234705228031149</v>
      </c>
      <c r="S17" s="42" t="e">
        <f t="shared" si="6"/>
        <v>#REF!</v>
      </c>
      <c r="T17" s="54">
        <v>0.1</v>
      </c>
      <c r="U17" s="43"/>
      <c r="V17" s="38" t="e">
        <f>VLOOKUP($E17,#REF!,20,0)</f>
        <v>#REF!</v>
      </c>
      <c r="W17" s="51" t="e">
        <f>VLOOKUP($E17,#REF!,21,0)</f>
        <v>#REF!</v>
      </c>
      <c r="X17" s="52" t="s">
        <v>61</v>
      </c>
      <c r="Y17" s="52" t="s">
        <v>55</v>
      </c>
      <c r="Z17" s="52" t="s">
        <v>56</v>
      </c>
      <c r="AA17" s="52" t="s">
        <v>55</v>
      </c>
    </row>
    <row r="18" spans="1:27" s="50" customFormat="1" ht="35.25" customHeight="1">
      <c r="A18" s="115"/>
      <c r="B18" s="38" t="s">
        <v>49</v>
      </c>
      <c r="C18" s="48" t="s">
        <v>50</v>
      </c>
      <c r="D18" s="38" t="e">
        <f>VLOOKUP($E18,#REF!,2,0)</f>
        <v>#REF!</v>
      </c>
      <c r="E18" s="44">
        <v>8936172720311</v>
      </c>
      <c r="F18" s="51" t="e">
        <f>VLOOKUP($E18,#REF!,3,0)</f>
        <v>#REF!</v>
      </c>
      <c r="G18" s="45">
        <v>538</v>
      </c>
      <c r="H18" s="53" t="e">
        <f t="shared" si="0"/>
        <v>#REF!</v>
      </c>
      <c r="I18" s="41">
        <v>386</v>
      </c>
      <c r="J18" s="41">
        <f t="shared" si="1"/>
        <v>41.813471502590673</v>
      </c>
      <c r="K18" s="40" t="e">
        <f>VLOOKUP($E18,#REF!,8,0)</f>
        <v>#REF!</v>
      </c>
      <c r="L18" s="39">
        <v>63000</v>
      </c>
      <c r="M18" s="42" t="e">
        <f t="shared" si="2"/>
        <v>#REF!</v>
      </c>
      <c r="N18" s="40" t="e">
        <f>VLOOKUP($E18,#REF!,13,0)</f>
        <v>#REF!</v>
      </c>
      <c r="O18" s="49">
        <v>89900</v>
      </c>
      <c r="P18" s="42" t="e">
        <f t="shared" si="3"/>
        <v>#REF!</v>
      </c>
      <c r="Q18" s="47" t="e">
        <f t="shared" si="4"/>
        <v>#REF!</v>
      </c>
      <c r="R18" s="46">
        <f t="shared" si="5"/>
        <v>24.315906562847612</v>
      </c>
      <c r="S18" s="42" t="e">
        <f t="shared" si="6"/>
        <v>#REF!</v>
      </c>
      <c r="T18" s="54">
        <v>9.5000000000000001E-2</v>
      </c>
      <c r="U18" s="43"/>
      <c r="V18" s="38" t="e">
        <f>VLOOKUP($E18,#REF!,20,0)</f>
        <v>#REF!</v>
      </c>
      <c r="W18" s="51" t="e">
        <f>VLOOKUP($E18,#REF!,21,0)</f>
        <v>#REF!</v>
      </c>
      <c r="X18" s="52" t="s">
        <v>61</v>
      </c>
      <c r="Y18" s="52" t="s">
        <v>55</v>
      </c>
      <c r="Z18" s="52" t="s">
        <v>56</v>
      </c>
      <c r="AA18" s="52" t="s">
        <v>55</v>
      </c>
    </row>
    <row r="19" spans="1:27" s="50" customFormat="1" ht="35.25" customHeight="1">
      <c r="A19" s="115">
        <v>3</v>
      </c>
      <c r="B19" s="38" t="s">
        <v>49</v>
      </c>
      <c r="C19" s="48" t="s">
        <v>50</v>
      </c>
      <c r="D19" s="38" t="e">
        <f>VLOOKUP($E19,#REF!,2,0)</f>
        <v>#REF!</v>
      </c>
      <c r="E19" s="44">
        <v>8936080321242</v>
      </c>
      <c r="F19" s="51" t="e">
        <f>VLOOKUP($E19,#REF!,3,0)</f>
        <v>#REF!</v>
      </c>
      <c r="G19" s="45">
        <v>166</v>
      </c>
      <c r="H19" s="53" t="e">
        <f t="shared" si="0"/>
        <v>#REF!</v>
      </c>
      <c r="I19" s="41">
        <v>69</v>
      </c>
      <c r="J19" s="41">
        <f t="shared" si="1"/>
        <v>72.173913043478265</v>
      </c>
      <c r="K19" s="40" t="e">
        <f>VLOOKUP($E19,#REF!,8,0)</f>
        <v>#REF!</v>
      </c>
      <c r="L19" s="39">
        <v>72000</v>
      </c>
      <c r="M19" s="42" t="e">
        <f t="shared" si="2"/>
        <v>#REF!</v>
      </c>
      <c r="N19" s="40" t="e">
        <f>VLOOKUP($E19,#REF!,13,0)</f>
        <v>#REF!</v>
      </c>
      <c r="O19" s="49">
        <v>99900</v>
      </c>
      <c r="P19" s="42" t="e">
        <f t="shared" si="3"/>
        <v>#REF!</v>
      </c>
      <c r="Q19" s="47" t="e">
        <f t="shared" si="4"/>
        <v>#REF!</v>
      </c>
      <c r="R19" s="46">
        <f t="shared" si="5"/>
        <v>22.162162162162158</v>
      </c>
      <c r="S19" s="42" t="e">
        <f t="shared" si="6"/>
        <v>#REF!</v>
      </c>
      <c r="T19" s="54">
        <v>0.13</v>
      </c>
      <c r="U19" s="43"/>
      <c r="V19" s="38" t="e">
        <f>VLOOKUP($E19,#REF!,20,0)</f>
        <v>#REF!</v>
      </c>
      <c r="W19" s="51" t="e">
        <f>VLOOKUP($E19,#REF!,21,0)</f>
        <v>#REF!</v>
      </c>
      <c r="X19" s="52" t="s">
        <v>61</v>
      </c>
      <c r="Y19" s="52" t="s">
        <v>55</v>
      </c>
      <c r="Z19" s="52" t="s">
        <v>56</v>
      </c>
      <c r="AA19" s="52" t="s">
        <v>55</v>
      </c>
    </row>
    <row r="20" spans="1:27" s="50" customFormat="1" ht="35.25" customHeight="1">
      <c r="A20" s="115"/>
      <c r="B20" s="38" t="s">
        <v>49</v>
      </c>
      <c r="C20" s="48" t="s">
        <v>50</v>
      </c>
      <c r="D20" s="38" t="e">
        <f>VLOOKUP($E20,#REF!,2,0)</f>
        <v>#REF!</v>
      </c>
      <c r="E20" s="44">
        <v>8936200035561</v>
      </c>
      <c r="F20" s="51" t="e">
        <f>VLOOKUP($E20,#REF!,3,0)</f>
        <v>#REF!</v>
      </c>
      <c r="G20" s="45">
        <v>146</v>
      </c>
      <c r="H20" s="53" t="e">
        <f t="shared" si="0"/>
        <v>#REF!</v>
      </c>
      <c r="I20" s="41">
        <v>112</v>
      </c>
      <c r="J20" s="41">
        <f t="shared" si="1"/>
        <v>39.107142857142854</v>
      </c>
      <c r="K20" s="40" t="e">
        <f>VLOOKUP($E20,#REF!,8,0)</f>
        <v>#REF!</v>
      </c>
      <c r="L20" s="39">
        <v>70000</v>
      </c>
      <c r="M20" s="42" t="e">
        <f t="shared" si="2"/>
        <v>#REF!</v>
      </c>
      <c r="N20" s="40" t="e">
        <f>VLOOKUP($E20,#REF!,13,0)</f>
        <v>#REF!</v>
      </c>
      <c r="O20" s="49">
        <v>99900</v>
      </c>
      <c r="P20" s="42" t="e">
        <f t="shared" si="3"/>
        <v>#REF!</v>
      </c>
      <c r="Q20" s="47" t="e">
        <f t="shared" si="4"/>
        <v>#REF!</v>
      </c>
      <c r="R20" s="46">
        <f t="shared" si="5"/>
        <v>24.324324324324319</v>
      </c>
      <c r="S20" s="42" t="e">
        <f t="shared" si="6"/>
        <v>#REF!</v>
      </c>
      <c r="T20" s="54">
        <v>0.1</v>
      </c>
      <c r="U20" s="43"/>
      <c r="V20" s="38" t="e">
        <f>VLOOKUP($E20,#REF!,20,0)</f>
        <v>#REF!</v>
      </c>
      <c r="W20" s="51" t="e">
        <f>VLOOKUP($E20,#REF!,21,0)</f>
        <v>#REF!</v>
      </c>
      <c r="X20" s="52" t="s">
        <v>61</v>
      </c>
      <c r="Y20" s="52" t="s">
        <v>55</v>
      </c>
      <c r="Z20" s="52" t="s">
        <v>56</v>
      </c>
      <c r="AA20" s="52" t="s">
        <v>55</v>
      </c>
    </row>
    <row r="21" spans="1:27" s="50" customFormat="1" ht="35.25" customHeight="1">
      <c r="A21" s="115"/>
      <c r="B21" s="38" t="s">
        <v>49</v>
      </c>
      <c r="C21" s="48" t="s">
        <v>50</v>
      </c>
      <c r="D21" s="38" t="e">
        <f>VLOOKUP($E21,#REF!,2,0)</f>
        <v>#REF!</v>
      </c>
      <c r="E21" s="44">
        <v>8936200035578</v>
      </c>
      <c r="F21" s="51" t="e">
        <f>VLOOKUP($E21,#REF!,3,0)</f>
        <v>#REF!</v>
      </c>
      <c r="G21" s="45">
        <v>89</v>
      </c>
      <c r="H21" s="53" t="e">
        <f t="shared" si="0"/>
        <v>#REF!</v>
      </c>
      <c r="I21" s="41">
        <v>222</v>
      </c>
      <c r="J21" s="41">
        <f t="shared" si="1"/>
        <v>12.027027027027026</v>
      </c>
      <c r="K21" s="40" t="e">
        <f>VLOOKUP($E21,#REF!,8,0)</f>
        <v>#REF!</v>
      </c>
      <c r="L21" s="39">
        <v>70000</v>
      </c>
      <c r="M21" s="42" t="e">
        <f t="shared" si="2"/>
        <v>#REF!</v>
      </c>
      <c r="N21" s="40" t="e">
        <f>VLOOKUP($E21,#REF!,13,0)</f>
        <v>#REF!</v>
      </c>
      <c r="O21" s="49">
        <v>99900</v>
      </c>
      <c r="P21" s="42" t="e">
        <f t="shared" si="3"/>
        <v>#REF!</v>
      </c>
      <c r="Q21" s="47" t="e">
        <f t="shared" si="4"/>
        <v>#REF!</v>
      </c>
      <c r="R21" s="46">
        <f t="shared" si="5"/>
        <v>24.324324324324319</v>
      </c>
      <c r="S21" s="42" t="e">
        <f t="shared" si="6"/>
        <v>#REF!</v>
      </c>
      <c r="T21" s="54">
        <v>0.1</v>
      </c>
      <c r="U21" s="43"/>
      <c r="V21" s="38" t="e">
        <f>VLOOKUP($E21,#REF!,20,0)</f>
        <v>#REF!</v>
      </c>
      <c r="W21" s="51" t="e">
        <f>VLOOKUP($E21,#REF!,21,0)</f>
        <v>#REF!</v>
      </c>
      <c r="X21" s="52" t="s">
        <v>61</v>
      </c>
      <c r="Y21" s="52" t="s">
        <v>55</v>
      </c>
      <c r="Z21" s="52" t="s">
        <v>56</v>
      </c>
      <c r="AA21" s="52" t="s">
        <v>55</v>
      </c>
    </row>
    <row r="22" spans="1:27" s="50" customFormat="1" ht="35.25" customHeight="1">
      <c r="A22" s="115"/>
      <c r="B22" s="38" t="s">
        <v>49</v>
      </c>
      <c r="C22" s="48" t="s">
        <v>50</v>
      </c>
      <c r="D22" s="38" t="e">
        <f>VLOOKUP($E22,#REF!,2,0)</f>
        <v>#REF!</v>
      </c>
      <c r="E22" s="44">
        <v>8936200035554</v>
      </c>
      <c r="F22" s="51" t="e">
        <f>VLOOKUP($E22,#REF!,3,0)</f>
        <v>#REF!</v>
      </c>
      <c r="G22" s="45">
        <v>91</v>
      </c>
      <c r="H22" s="53" t="e">
        <f t="shared" si="0"/>
        <v>#REF!</v>
      </c>
      <c r="I22" s="41">
        <v>91</v>
      </c>
      <c r="J22" s="41">
        <f t="shared" si="1"/>
        <v>30</v>
      </c>
      <c r="K22" s="40" t="e">
        <f>VLOOKUP($E22,#REF!,8,0)</f>
        <v>#REF!</v>
      </c>
      <c r="L22" s="39">
        <v>70000</v>
      </c>
      <c r="M22" s="42" t="e">
        <f t="shared" si="2"/>
        <v>#REF!</v>
      </c>
      <c r="N22" s="40" t="e">
        <f>VLOOKUP($E22,#REF!,13,0)</f>
        <v>#REF!</v>
      </c>
      <c r="O22" s="49">
        <v>99900</v>
      </c>
      <c r="P22" s="42" t="e">
        <f t="shared" si="3"/>
        <v>#REF!</v>
      </c>
      <c r="Q22" s="47" t="e">
        <f t="shared" si="4"/>
        <v>#REF!</v>
      </c>
      <c r="R22" s="46">
        <f t="shared" si="5"/>
        <v>24.324324324324319</v>
      </c>
      <c r="S22" s="42" t="e">
        <f t="shared" si="6"/>
        <v>#REF!</v>
      </c>
      <c r="T22" s="54">
        <v>0.1</v>
      </c>
      <c r="U22" s="43"/>
      <c r="V22" s="38" t="e">
        <f>VLOOKUP($E22,#REF!,20,0)</f>
        <v>#REF!</v>
      </c>
      <c r="W22" s="51" t="e">
        <f>VLOOKUP($E22,#REF!,21,0)</f>
        <v>#REF!</v>
      </c>
      <c r="X22" s="52" t="s">
        <v>61</v>
      </c>
      <c r="Y22" s="52" t="s">
        <v>55</v>
      </c>
      <c r="Z22" s="52" t="s">
        <v>56</v>
      </c>
      <c r="AA22" s="52" t="s">
        <v>55</v>
      </c>
    </row>
    <row r="23" spans="1:27" s="50" customFormat="1" ht="35.25" customHeight="1">
      <c r="A23" s="115"/>
      <c r="B23" s="38" t="s">
        <v>49</v>
      </c>
      <c r="C23" s="48" t="s">
        <v>50</v>
      </c>
      <c r="D23" s="38" t="e">
        <f>VLOOKUP($E23,#REF!,2,0)</f>
        <v>#REF!</v>
      </c>
      <c r="E23" s="44">
        <v>8935202001468</v>
      </c>
      <c r="F23" s="51" t="e">
        <f>VLOOKUP($E23,#REF!,3,0)</f>
        <v>#REF!</v>
      </c>
      <c r="G23" s="45">
        <v>426</v>
      </c>
      <c r="H23" s="53" t="e">
        <f t="shared" si="0"/>
        <v>#REF!</v>
      </c>
      <c r="I23" s="41">
        <v>335</v>
      </c>
      <c r="J23" s="41">
        <f t="shared" si="1"/>
        <v>38.149253731343286</v>
      </c>
      <c r="K23" s="40" t="e">
        <f>VLOOKUP($E23,#REF!,8,0)</f>
        <v>#REF!</v>
      </c>
      <c r="L23" s="39">
        <v>65000</v>
      </c>
      <c r="M23" s="42" t="e">
        <f t="shared" si="2"/>
        <v>#REF!</v>
      </c>
      <c r="N23" s="40" t="e">
        <f>VLOOKUP($E23,#REF!,13,0)</f>
        <v>#REF!</v>
      </c>
      <c r="O23" s="49">
        <v>99900</v>
      </c>
      <c r="P23" s="42" t="e">
        <f t="shared" si="3"/>
        <v>#REF!</v>
      </c>
      <c r="Q23" s="47" t="e">
        <f t="shared" si="4"/>
        <v>#REF!</v>
      </c>
      <c r="R23" s="46">
        <f t="shared" si="5"/>
        <v>29.729729729729726</v>
      </c>
      <c r="S23" s="42" t="e">
        <f t="shared" si="6"/>
        <v>#REF!</v>
      </c>
      <c r="T23" s="54"/>
      <c r="U23" s="43"/>
      <c r="V23" s="38" t="e">
        <f>VLOOKUP($E23,#REF!,20,0)</f>
        <v>#REF!</v>
      </c>
      <c r="W23" s="51" t="e">
        <f>VLOOKUP($E23,#REF!,21,0)</f>
        <v>#REF!</v>
      </c>
      <c r="X23" s="52" t="s">
        <v>61</v>
      </c>
      <c r="Y23" s="52" t="s">
        <v>55</v>
      </c>
      <c r="Z23" s="52" t="s">
        <v>56</v>
      </c>
      <c r="AA23" s="52" t="s">
        <v>55</v>
      </c>
    </row>
    <row r="24" spans="1:27" s="50" customFormat="1" ht="35.25" customHeight="1">
      <c r="A24" s="115"/>
      <c r="B24" s="38" t="s">
        <v>49</v>
      </c>
      <c r="C24" s="48" t="s">
        <v>50</v>
      </c>
      <c r="D24" s="38" t="e">
        <f>VLOOKUP($E24,#REF!,2,0)</f>
        <v>#REF!</v>
      </c>
      <c r="E24" s="44">
        <v>8936039200420</v>
      </c>
      <c r="F24" s="51" t="e">
        <f>VLOOKUP($E24,#REF!,3,0)</f>
        <v>#REF!</v>
      </c>
      <c r="G24" s="45">
        <v>104</v>
      </c>
      <c r="H24" s="53" t="e">
        <f t="shared" si="0"/>
        <v>#REF!</v>
      </c>
      <c r="I24" s="41">
        <v>53</v>
      </c>
      <c r="J24" s="41">
        <f t="shared" si="1"/>
        <v>58.867924528301891</v>
      </c>
      <c r="K24" s="40" t="e">
        <f>VLOOKUP($E24,#REF!,8,0)</f>
        <v>#REF!</v>
      </c>
      <c r="L24" s="39">
        <v>68000</v>
      </c>
      <c r="M24" s="42" t="e">
        <f t="shared" si="2"/>
        <v>#REF!</v>
      </c>
      <c r="N24" s="40" t="e">
        <f>VLOOKUP($E24,#REF!,13,0)</f>
        <v>#REF!</v>
      </c>
      <c r="O24" s="49">
        <v>99900</v>
      </c>
      <c r="P24" s="42" t="e">
        <f t="shared" si="3"/>
        <v>#REF!</v>
      </c>
      <c r="Q24" s="47" t="e">
        <f t="shared" si="4"/>
        <v>#REF!</v>
      </c>
      <c r="R24" s="46">
        <f t="shared" si="5"/>
        <v>26.486486486486484</v>
      </c>
      <c r="S24" s="42" t="e">
        <f t="shared" si="6"/>
        <v>#REF!</v>
      </c>
      <c r="T24" s="54"/>
      <c r="U24" s="43"/>
      <c r="V24" s="38" t="e">
        <f>VLOOKUP($E24,#REF!,20,0)</f>
        <v>#REF!</v>
      </c>
      <c r="W24" s="51" t="e">
        <f>VLOOKUP($E24,#REF!,21,0)</f>
        <v>#REF!</v>
      </c>
      <c r="X24" s="52" t="s">
        <v>61</v>
      </c>
      <c r="Y24" s="52" t="s">
        <v>55</v>
      </c>
      <c r="Z24" s="52" t="s">
        <v>56</v>
      </c>
      <c r="AA24" s="52" t="s">
        <v>55</v>
      </c>
    </row>
    <row r="25" spans="1:27" s="50" customFormat="1" ht="35.25" customHeight="1">
      <c r="A25" s="114">
        <v>4</v>
      </c>
      <c r="B25" s="38" t="s">
        <v>49</v>
      </c>
      <c r="C25" s="48" t="s">
        <v>50</v>
      </c>
      <c r="D25" s="38" t="e">
        <f>VLOOKUP($E25,#REF!,2,0)</f>
        <v>#REF!</v>
      </c>
      <c r="E25" s="58">
        <v>8936172720076</v>
      </c>
      <c r="F25" s="51" t="e">
        <f>VLOOKUP($E25,#REF!,3,0)</f>
        <v>#REF!</v>
      </c>
      <c r="G25" s="56">
        <v>351</v>
      </c>
      <c r="H25" s="53" t="e">
        <f t="shared" si="0"/>
        <v>#REF!</v>
      </c>
      <c r="I25" s="41">
        <v>225</v>
      </c>
      <c r="J25" s="60">
        <f t="shared" si="1"/>
        <v>46.8</v>
      </c>
      <c r="K25" s="59" t="e">
        <f>VLOOKUP($E25,#REF!,8,0)</f>
        <v>#REF!</v>
      </c>
      <c r="L25" s="39">
        <v>72000</v>
      </c>
      <c r="M25" s="57" t="e">
        <f t="shared" si="2"/>
        <v>#REF!</v>
      </c>
      <c r="N25" s="59" t="e">
        <f>VLOOKUP($E25,#REF!,13,0)</f>
        <v>#REF!</v>
      </c>
      <c r="O25" s="49">
        <v>119900</v>
      </c>
      <c r="P25" s="42" t="e">
        <f t="shared" si="3"/>
        <v>#REF!</v>
      </c>
      <c r="Q25" s="47" t="e">
        <f t="shared" si="4"/>
        <v>#REF!</v>
      </c>
      <c r="R25" s="46">
        <f t="shared" si="5"/>
        <v>35.145954962468728</v>
      </c>
      <c r="S25" s="42" t="e">
        <f t="shared" si="6"/>
        <v>#REF!</v>
      </c>
      <c r="T25" s="54"/>
      <c r="U25" s="43"/>
      <c r="V25" s="38" t="e">
        <f>VLOOKUP($E25,#REF!,20,0)</f>
        <v>#REF!</v>
      </c>
      <c r="W25" s="51" t="e">
        <f>VLOOKUP($E25,#REF!,21,0)</f>
        <v>#REF!</v>
      </c>
      <c r="X25" s="52" t="s">
        <v>61</v>
      </c>
      <c r="Y25" s="52" t="s">
        <v>55</v>
      </c>
      <c r="Z25" s="52" t="s">
        <v>56</v>
      </c>
      <c r="AA25" s="52" t="s">
        <v>55</v>
      </c>
    </row>
    <row r="26" spans="1:27" s="50" customFormat="1" ht="35.25" customHeight="1">
      <c r="A26" s="115"/>
      <c r="B26" s="38" t="s">
        <v>49</v>
      </c>
      <c r="C26" s="48" t="s">
        <v>50</v>
      </c>
      <c r="D26" s="38" t="e">
        <f>VLOOKUP($E26,#REF!,2,0)</f>
        <v>#REF!</v>
      </c>
      <c r="E26" s="44">
        <v>8936200035875</v>
      </c>
      <c r="F26" s="51" t="e">
        <f>VLOOKUP($E26,#REF!,3,0)</f>
        <v>#REF!</v>
      </c>
      <c r="G26" s="45">
        <v>152</v>
      </c>
      <c r="H26" s="53" t="e">
        <f t="shared" si="0"/>
        <v>#REF!</v>
      </c>
      <c r="I26" s="41">
        <v>65</v>
      </c>
      <c r="J26" s="41">
        <f t="shared" si="1"/>
        <v>70.15384615384616</v>
      </c>
      <c r="K26" s="40" t="e">
        <f>VLOOKUP($E26,#REF!,8,0)</f>
        <v>#REF!</v>
      </c>
      <c r="L26" s="39">
        <v>80000</v>
      </c>
      <c r="M26" s="42" t="e">
        <f t="shared" si="2"/>
        <v>#REF!</v>
      </c>
      <c r="N26" s="40" t="e">
        <f>VLOOKUP($E26,#REF!,13,0)</f>
        <v>#REF!</v>
      </c>
      <c r="O26" s="49">
        <v>119900</v>
      </c>
      <c r="P26" s="42" t="e">
        <f t="shared" si="3"/>
        <v>#REF!</v>
      </c>
      <c r="Q26" s="47" t="e">
        <f t="shared" si="4"/>
        <v>#REF!</v>
      </c>
      <c r="R26" s="46">
        <f t="shared" si="5"/>
        <v>27.939949958298584</v>
      </c>
      <c r="S26" s="42" t="e">
        <f t="shared" si="6"/>
        <v>#REF!</v>
      </c>
      <c r="T26" s="54"/>
      <c r="U26" s="43"/>
      <c r="V26" s="38" t="e">
        <f>VLOOKUP($E26,#REF!,20,0)</f>
        <v>#REF!</v>
      </c>
      <c r="W26" s="51" t="e">
        <f>VLOOKUP($E26,#REF!,21,0)</f>
        <v>#REF!</v>
      </c>
      <c r="X26" s="52" t="s">
        <v>61</v>
      </c>
      <c r="Y26" s="52" t="s">
        <v>55</v>
      </c>
      <c r="Z26" s="52" t="s">
        <v>56</v>
      </c>
      <c r="AA26" s="52" t="s">
        <v>55</v>
      </c>
    </row>
    <row r="27" spans="1:27" s="50" customFormat="1" ht="35.25" customHeight="1">
      <c r="A27" s="115"/>
      <c r="B27" s="38" t="s">
        <v>49</v>
      </c>
      <c r="C27" s="48" t="s">
        <v>50</v>
      </c>
      <c r="D27" s="38" t="e">
        <f>VLOOKUP($E27,#REF!,2,0)</f>
        <v>#REF!</v>
      </c>
      <c r="E27" s="44">
        <v>8936080328203</v>
      </c>
      <c r="F27" s="51" t="e">
        <f>VLOOKUP($E27,#REF!,3,0)</f>
        <v>#REF!</v>
      </c>
      <c r="G27" s="45">
        <v>71</v>
      </c>
      <c r="H27" s="53" t="e">
        <f t="shared" si="0"/>
        <v>#REF!</v>
      </c>
      <c r="I27" s="41">
        <v>26</v>
      </c>
      <c r="J27" s="41">
        <f t="shared" si="1"/>
        <v>81.92307692307692</v>
      </c>
      <c r="K27" s="40" t="e">
        <f>VLOOKUP($E27,#REF!,8,0)</f>
        <v>#REF!</v>
      </c>
      <c r="L27" s="39">
        <v>85000</v>
      </c>
      <c r="M27" s="42" t="e">
        <f t="shared" si="2"/>
        <v>#REF!</v>
      </c>
      <c r="N27" s="40" t="e">
        <f>VLOOKUP($E27,#REF!,13,0)</f>
        <v>#REF!</v>
      </c>
      <c r="O27" s="49">
        <v>119900</v>
      </c>
      <c r="P27" s="42" t="e">
        <f t="shared" si="3"/>
        <v>#REF!</v>
      </c>
      <c r="Q27" s="47" t="e">
        <f t="shared" si="4"/>
        <v>#REF!</v>
      </c>
      <c r="R27" s="46">
        <f t="shared" si="5"/>
        <v>23.436196830692246</v>
      </c>
      <c r="S27" s="42" t="e">
        <f t="shared" si="6"/>
        <v>#REF!</v>
      </c>
      <c r="T27" s="54">
        <v>0.13</v>
      </c>
      <c r="U27" s="43"/>
      <c r="V27" s="38" t="e">
        <f>VLOOKUP($E27,#REF!,20,0)</f>
        <v>#REF!</v>
      </c>
      <c r="W27" s="51" t="e">
        <f>VLOOKUP($E27,#REF!,21,0)</f>
        <v>#REF!</v>
      </c>
      <c r="X27" s="52" t="s">
        <v>61</v>
      </c>
      <c r="Y27" s="52" t="s">
        <v>55</v>
      </c>
      <c r="Z27" s="52" t="s">
        <v>56</v>
      </c>
      <c r="AA27" s="52" t="s">
        <v>55</v>
      </c>
    </row>
    <row r="28" spans="1:27" s="50" customFormat="1" ht="35.25" customHeight="1">
      <c r="A28" s="115"/>
      <c r="B28" s="38" t="s">
        <v>49</v>
      </c>
      <c r="C28" s="48" t="s">
        <v>50</v>
      </c>
      <c r="D28" s="38" t="e">
        <f>VLOOKUP($E28,#REF!,2,0)</f>
        <v>#REF!</v>
      </c>
      <c r="E28" s="44">
        <v>8938513215128</v>
      </c>
      <c r="F28" s="51" t="e">
        <f>VLOOKUP($E28,#REF!,3,0)</f>
        <v>#REF!</v>
      </c>
      <c r="G28" s="45">
        <v>953</v>
      </c>
      <c r="H28" s="53" t="e">
        <f t="shared" si="0"/>
        <v>#REF!</v>
      </c>
      <c r="I28" s="41">
        <v>292</v>
      </c>
      <c r="J28" s="41">
        <f t="shared" si="1"/>
        <v>97.910958904109592</v>
      </c>
      <c r="K28" s="40" t="e">
        <f>VLOOKUP($E28,#REF!,8,0)</f>
        <v>#REF!</v>
      </c>
      <c r="L28" s="39">
        <v>85000</v>
      </c>
      <c r="M28" s="42" t="e">
        <f t="shared" si="2"/>
        <v>#REF!</v>
      </c>
      <c r="N28" s="40" t="e">
        <f>VLOOKUP($E28,#REF!,13,0)</f>
        <v>#REF!</v>
      </c>
      <c r="O28" s="49">
        <v>119900</v>
      </c>
      <c r="P28" s="42" t="e">
        <f t="shared" si="3"/>
        <v>#REF!</v>
      </c>
      <c r="Q28" s="47" t="e">
        <f t="shared" si="4"/>
        <v>#REF!</v>
      </c>
      <c r="R28" s="46">
        <f t="shared" si="5"/>
        <v>23.436196830692246</v>
      </c>
      <c r="S28" s="42" t="e">
        <f t="shared" si="6"/>
        <v>#REF!</v>
      </c>
      <c r="T28" s="54">
        <v>0.1</v>
      </c>
      <c r="U28" s="43"/>
      <c r="V28" s="38" t="e">
        <f>VLOOKUP($E28,#REF!,20,0)</f>
        <v>#REF!</v>
      </c>
      <c r="W28" s="51" t="e">
        <f>VLOOKUP($E28,#REF!,21,0)</f>
        <v>#REF!</v>
      </c>
      <c r="X28" s="52" t="s">
        <v>61</v>
      </c>
      <c r="Y28" s="52" t="s">
        <v>55</v>
      </c>
      <c r="Z28" s="52" t="s">
        <v>56</v>
      </c>
      <c r="AA28" s="52" t="s">
        <v>55</v>
      </c>
    </row>
    <row r="29" spans="1:27" s="50" customFormat="1" ht="35.25" customHeight="1">
      <c r="A29" s="115"/>
      <c r="B29" s="38" t="s">
        <v>49</v>
      </c>
      <c r="C29" s="48" t="s">
        <v>50</v>
      </c>
      <c r="D29" s="38" t="e">
        <f>VLOOKUP($E29,#REF!,2,0)</f>
        <v>#REF!</v>
      </c>
      <c r="E29" s="44">
        <v>8938513215135</v>
      </c>
      <c r="F29" s="51" t="e">
        <f>VLOOKUP($E29,#REF!,3,0)</f>
        <v>#REF!</v>
      </c>
      <c r="G29" s="45">
        <v>112</v>
      </c>
      <c r="H29" s="53" t="e">
        <f t="shared" si="0"/>
        <v>#REF!</v>
      </c>
      <c r="I29" s="41">
        <v>603</v>
      </c>
      <c r="J29" s="41">
        <f t="shared" si="1"/>
        <v>5.5721393034825866</v>
      </c>
      <c r="K29" s="40" t="e">
        <f>VLOOKUP($E29,#REF!,8,0)</f>
        <v>#REF!</v>
      </c>
      <c r="L29" s="39">
        <v>75000</v>
      </c>
      <c r="M29" s="42" t="e">
        <f t="shared" si="2"/>
        <v>#REF!</v>
      </c>
      <c r="N29" s="40" t="e">
        <f>VLOOKUP($E29,#REF!,13,0)</f>
        <v>#REF!</v>
      </c>
      <c r="O29" s="49">
        <v>119900</v>
      </c>
      <c r="P29" s="42" t="e">
        <f t="shared" si="3"/>
        <v>#REF!</v>
      </c>
      <c r="Q29" s="47" t="e">
        <f t="shared" si="4"/>
        <v>#REF!</v>
      </c>
      <c r="R29" s="46">
        <f t="shared" si="5"/>
        <v>32.443703085904914</v>
      </c>
      <c r="S29" s="42" t="e">
        <f t="shared" si="6"/>
        <v>#REF!</v>
      </c>
      <c r="T29" s="54"/>
      <c r="U29" s="43"/>
      <c r="V29" s="38" t="e">
        <f>VLOOKUP($E29,#REF!,20,0)</f>
        <v>#REF!</v>
      </c>
      <c r="W29" s="51" t="e">
        <f>VLOOKUP($E29,#REF!,21,0)</f>
        <v>#REF!</v>
      </c>
      <c r="X29" s="52" t="s">
        <v>61</v>
      </c>
      <c r="Y29" s="52" t="s">
        <v>55</v>
      </c>
      <c r="Z29" s="52" t="s">
        <v>56</v>
      </c>
      <c r="AA29" s="52" t="s">
        <v>55</v>
      </c>
    </row>
    <row r="30" spans="1:27" s="50" customFormat="1" ht="35.25" customHeight="1">
      <c r="A30" s="115"/>
      <c r="B30" s="38" t="s">
        <v>49</v>
      </c>
      <c r="C30" s="48" t="s">
        <v>50</v>
      </c>
      <c r="D30" s="38" t="e">
        <f>VLOOKUP($E30,#REF!,2,0)</f>
        <v>#REF!</v>
      </c>
      <c r="E30" s="44">
        <v>8938513215166</v>
      </c>
      <c r="F30" s="51" t="e">
        <f>VLOOKUP($E30,#REF!,3,0)</f>
        <v>#REF!</v>
      </c>
      <c r="G30" s="45">
        <v>323</v>
      </c>
      <c r="H30" s="53" t="e">
        <f t="shared" si="0"/>
        <v>#REF!</v>
      </c>
      <c r="I30" s="41">
        <v>280</v>
      </c>
      <c r="J30" s="41">
        <f t="shared" si="1"/>
        <v>34.607142857142854</v>
      </c>
      <c r="K30" s="40" t="e">
        <f>VLOOKUP($E30,#REF!,8,0)</f>
        <v>#REF!</v>
      </c>
      <c r="L30" s="39">
        <v>85000</v>
      </c>
      <c r="M30" s="42" t="e">
        <f t="shared" si="2"/>
        <v>#REF!</v>
      </c>
      <c r="N30" s="40" t="e">
        <f>VLOOKUP($E30,#REF!,13,0)</f>
        <v>#REF!</v>
      </c>
      <c r="O30" s="49">
        <v>119900</v>
      </c>
      <c r="P30" s="42" t="e">
        <f t="shared" si="3"/>
        <v>#REF!</v>
      </c>
      <c r="Q30" s="47" t="e">
        <f t="shared" si="4"/>
        <v>#REF!</v>
      </c>
      <c r="R30" s="46">
        <f t="shared" si="5"/>
        <v>23.436196830692246</v>
      </c>
      <c r="S30" s="42" t="e">
        <f t="shared" si="6"/>
        <v>#REF!</v>
      </c>
      <c r="T30" s="54">
        <v>0.1</v>
      </c>
      <c r="U30" s="43"/>
      <c r="V30" s="38" t="e">
        <f>VLOOKUP($E30,#REF!,20,0)</f>
        <v>#REF!</v>
      </c>
      <c r="W30" s="51" t="e">
        <f>VLOOKUP($E30,#REF!,21,0)</f>
        <v>#REF!</v>
      </c>
      <c r="X30" s="52" t="s">
        <v>61</v>
      </c>
      <c r="Y30" s="52" t="s">
        <v>55</v>
      </c>
      <c r="Z30" s="52" t="s">
        <v>56</v>
      </c>
      <c r="AA30" s="52" t="s">
        <v>55</v>
      </c>
    </row>
    <row r="31" spans="1:27" s="50" customFormat="1" ht="35.25" customHeight="1">
      <c r="A31" s="115"/>
      <c r="B31" s="38" t="s">
        <v>49</v>
      </c>
      <c r="C31" s="48" t="s">
        <v>50</v>
      </c>
      <c r="D31" s="38" t="e">
        <f>VLOOKUP($E31,#REF!,2,0)</f>
        <v>#REF!</v>
      </c>
      <c r="E31" s="44">
        <v>8936200030085</v>
      </c>
      <c r="F31" s="51" t="e">
        <f>VLOOKUP($E31,#REF!,3,0)</f>
        <v>#REF!</v>
      </c>
      <c r="G31" s="45">
        <v>1307</v>
      </c>
      <c r="H31" s="53" t="e">
        <f t="shared" si="0"/>
        <v>#REF!</v>
      </c>
      <c r="I31" s="41">
        <v>558</v>
      </c>
      <c r="J31" s="41">
        <f t="shared" si="1"/>
        <v>70.268817204301072</v>
      </c>
      <c r="K31" s="40" t="e">
        <f>VLOOKUP($E31,#REF!,8,0)</f>
        <v>#REF!</v>
      </c>
      <c r="L31" s="39">
        <v>85000</v>
      </c>
      <c r="M31" s="42" t="e">
        <f t="shared" si="2"/>
        <v>#REF!</v>
      </c>
      <c r="N31" s="40" t="e">
        <f>VLOOKUP($E31,#REF!,13,0)</f>
        <v>#REF!</v>
      </c>
      <c r="O31" s="49">
        <v>119900</v>
      </c>
      <c r="P31" s="42" t="e">
        <f t="shared" si="3"/>
        <v>#REF!</v>
      </c>
      <c r="Q31" s="47" t="e">
        <f t="shared" si="4"/>
        <v>#REF!</v>
      </c>
      <c r="R31" s="46">
        <f t="shared" si="5"/>
        <v>23.436196830692246</v>
      </c>
      <c r="S31" s="42" t="e">
        <f t="shared" si="6"/>
        <v>#REF!</v>
      </c>
      <c r="T31" s="54">
        <v>0.1</v>
      </c>
      <c r="U31" s="43"/>
      <c r="V31" s="38" t="e">
        <f>VLOOKUP($E31,#REF!,20,0)</f>
        <v>#REF!</v>
      </c>
      <c r="W31" s="51" t="e">
        <f>VLOOKUP($E31,#REF!,21,0)</f>
        <v>#REF!</v>
      </c>
      <c r="X31" s="52" t="s">
        <v>61</v>
      </c>
      <c r="Y31" s="52" t="s">
        <v>55</v>
      </c>
      <c r="Z31" s="52" t="s">
        <v>56</v>
      </c>
      <c r="AA31" s="52" t="s">
        <v>55</v>
      </c>
    </row>
    <row r="32" spans="1:27" s="50" customFormat="1" ht="35.25" customHeight="1">
      <c r="A32" s="115"/>
      <c r="B32" s="38" t="s">
        <v>49</v>
      </c>
      <c r="C32" s="48" t="s">
        <v>50</v>
      </c>
      <c r="D32" s="38" t="e">
        <f>VLOOKUP($E32,#REF!,2,0)</f>
        <v>#REF!</v>
      </c>
      <c r="E32" s="44">
        <v>8938513215661</v>
      </c>
      <c r="F32" s="51" t="e">
        <f>VLOOKUP($E32,#REF!,3,0)</f>
        <v>#REF!</v>
      </c>
      <c r="G32" s="45">
        <v>202</v>
      </c>
      <c r="H32" s="53" t="e">
        <f t="shared" si="0"/>
        <v>#REF!</v>
      </c>
      <c r="I32" s="41">
        <v>77</v>
      </c>
      <c r="J32" s="41">
        <f t="shared" si="1"/>
        <v>78.701298701298697</v>
      </c>
      <c r="K32" s="40" t="e">
        <f>VLOOKUP($E32,#REF!,8,0)</f>
        <v>#REF!</v>
      </c>
      <c r="L32" s="39">
        <v>75000</v>
      </c>
      <c r="M32" s="42" t="e">
        <f t="shared" si="2"/>
        <v>#REF!</v>
      </c>
      <c r="N32" s="40" t="e">
        <f>VLOOKUP($E32,#REF!,13,0)</f>
        <v>#REF!</v>
      </c>
      <c r="O32" s="49">
        <v>119900</v>
      </c>
      <c r="P32" s="42" t="e">
        <f t="shared" si="3"/>
        <v>#REF!</v>
      </c>
      <c r="Q32" s="47" t="e">
        <f t="shared" si="4"/>
        <v>#REF!</v>
      </c>
      <c r="R32" s="46">
        <f t="shared" si="5"/>
        <v>32.443703085904914</v>
      </c>
      <c r="S32" s="42" t="e">
        <f t="shared" si="6"/>
        <v>#REF!</v>
      </c>
      <c r="T32" s="54"/>
      <c r="U32" s="43"/>
      <c r="V32" s="38" t="e">
        <f>VLOOKUP($E32,#REF!,20,0)</f>
        <v>#REF!</v>
      </c>
      <c r="W32" s="51" t="e">
        <f>VLOOKUP($E32,#REF!,21,0)</f>
        <v>#REF!</v>
      </c>
      <c r="X32" s="52" t="s">
        <v>61</v>
      </c>
      <c r="Y32" s="52" t="s">
        <v>55</v>
      </c>
      <c r="Z32" s="52" t="s">
        <v>56</v>
      </c>
      <c r="AA32" s="52" t="s">
        <v>55</v>
      </c>
    </row>
    <row r="33" spans="1:27" s="50" customFormat="1" ht="35.25" customHeight="1">
      <c r="A33" s="115"/>
      <c r="B33" s="38" t="s">
        <v>49</v>
      </c>
      <c r="C33" s="48" t="s">
        <v>50</v>
      </c>
      <c r="D33" s="38" t="e">
        <f>VLOOKUP($E33,#REF!,2,0)</f>
        <v>#REF!</v>
      </c>
      <c r="E33" s="44">
        <v>8938513215043</v>
      </c>
      <c r="F33" s="51" t="e">
        <f>VLOOKUP($E33,#REF!,3,0)</f>
        <v>#REF!</v>
      </c>
      <c r="G33" s="45">
        <v>194</v>
      </c>
      <c r="H33" s="53" t="e">
        <f t="shared" si="0"/>
        <v>#REF!</v>
      </c>
      <c r="I33" s="41">
        <v>520</v>
      </c>
      <c r="J33" s="41">
        <f t="shared" si="1"/>
        <v>11.192307692307693</v>
      </c>
      <c r="K33" s="40" t="e">
        <f>VLOOKUP($E33,#REF!,8,0)</f>
        <v>#REF!</v>
      </c>
      <c r="L33" s="39">
        <v>85000</v>
      </c>
      <c r="M33" s="42" t="e">
        <f t="shared" si="2"/>
        <v>#REF!</v>
      </c>
      <c r="N33" s="40" t="e">
        <f>VLOOKUP($E33,#REF!,13,0)</f>
        <v>#REF!</v>
      </c>
      <c r="O33" s="49">
        <v>119900</v>
      </c>
      <c r="P33" s="42" t="e">
        <f t="shared" si="3"/>
        <v>#REF!</v>
      </c>
      <c r="Q33" s="47" t="e">
        <f t="shared" si="4"/>
        <v>#REF!</v>
      </c>
      <c r="R33" s="46">
        <f t="shared" si="5"/>
        <v>23.436196830692246</v>
      </c>
      <c r="S33" s="42" t="e">
        <f t="shared" si="6"/>
        <v>#REF!</v>
      </c>
      <c r="T33" s="54">
        <v>0.1</v>
      </c>
      <c r="U33" s="43"/>
      <c r="V33" s="38" t="e">
        <f>VLOOKUP($E33,#REF!,20,0)</f>
        <v>#REF!</v>
      </c>
      <c r="W33" s="51" t="e">
        <f>VLOOKUP($E33,#REF!,21,0)</f>
        <v>#REF!</v>
      </c>
      <c r="X33" s="52" t="s">
        <v>61</v>
      </c>
      <c r="Y33" s="52" t="s">
        <v>55</v>
      </c>
      <c r="Z33" s="52" t="s">
        <v>56</v>
      </c>
      <c r="AA33" s="52" t="s">
        <v>55</v>
      </c>
    </row>
    <row r="34" spans="1:27" s="50" customFormat="1" ht="35.25" customHeight="1">
      <c r="A34" s="115"/>
      <c r="B34" s="38" t="s">
        <v>49</v>
      </c>
      <c r="C34" s="48" t="s">
        <v>50</v>
      </c>
      <c r="D34" s="38" t="e">
        <f>VLOOKUP($E34,#REF!,2,0)</f>
        <v>#REF!</v>
      </c>
      <c r="E34" s="44">
        <v>8938513215302</v>
      </c>
      <c r="F34" s="51" t="e">
        <f>VLOOKUP($E34,#REF!,3,0)</f>
        <v>#REF!</v>
      </c>
      <c r="G34" s="45">
        <v>186</v>
      </c>
      <c r="H34" s="53" t="e">
        <f t="shared" si="0"/>
        <v>#REF!</v>
      </c>
      <c r="I34" s="41">
        <v>527</v>
      </c>
      <c r="J34" s="41">
        <f t="shared" si="1"/>
        <v>10.588235294117647</v>
      </c>
      <c r="K34" s="40" t="e">
        <f>VLOOKUP($E34,#REF!,8,0)</f>
        <v>#REF!</v>
      </c>
      <c r="L34" s="39">
        <v>77000</v>
      </c>
      <c r="M34" s="42" t="e">
        <f t="shared" si="2"/>
        <v>#REF!</v>
      </c>
      <c r="N34" s="40" t="e">
        <f>VLOOKUP($E34,#REF!,13,0)</f>
        <v>#REF!</v>
      </c>
      <c r="O34" s="49">
        <v>119900</v>
      </c>
      <c r="P34" s="42" t="e">
        <f t="shared" si="3"/>
        <v>#REF!</v>
      </c>
      <c r="Q34" s="47" t="e">
        <f t="shared" si="4"/>
        <v>#REF!</v>
      </c>
      <c r="R34" s="46">
        <f t="shared" si="5"/>
        <v>30.64220183486238</v>
      </c>
      <c r="S34" s="42" t="e">
        <f t="shared" si="6"/>
        <v>#REF!</v>
      </c>
      <c r="T34" s="54"/>
      <c r="U34" s="43"/>
      <c r="V34" s="38" t="e">
        <f>VLOOKUP($E34,#REF!,20,0)</f>
        <v>#REF!</v>
      </c>
      <c r="W34" s="51" t="e">
        <f>VLOOKUP($E34,#REF!,21,0)</f>
        <v>#REF!</v>
      </c>
      <c r="X34" s="52" t="s">
        <v>61</v>
      </c>
      <c r="Y34" s="52" t="s">
        <v>55</v>
      </c>
      <c r="Z34" s="52" t="s">
        <v>56</v>
      </c>
      <c r="AA34" s="52" t="s">
        <v>55</v>
      </c>
    </row>
    <row r="35" spans="1:27" s="50" customFormat="1" ht="35.25" customHeight="1">
      <c r="A35" s="115"/>
      <c r="B35" s="38" t="s">
        <v>49</v>
      </c>
      <c r="C35" s="48" t="s">
        <v>50</v>
      </c>
      <c r="D35" s="38" t="e">
        <f>VLOOKUP($E35,#REF!,2,0)</f>
        <v>#REF!</v>
      </c>
      <c r="E35" s="44">
        <v>8936200038265</v>
      </c>
      <c r="F35" s="51" t="e">
        <f>VLOOKUP($E35,#REF!,3,0)</f>
        <v>#REF!</v>
      </c>
      <c r="G35" s="45">
        <v>179</v>
      </c>
      <c r="H35" s="53" t="e">
        <f t="shared" si="0"/>
        <v>#REF!</v>
      </c>
      <c r="I35" s="41">
        <v>499</v>
      </c>
      <c r="J35" s="41">
        <f t="shared" si="1"/>
        <v>10.761523046092185</v>
      </c>
      <c r="K35" s="40" t="e">
        <f>VLOOKUP($E35,#REF!,8,0)</f>
        <v>#REF!</v>
      </c>
      <c r="L35" s="39">
        <v>77000</v>
      </c>
      <c r="M35" s="42" t="e">
        <f t="shared" si="2"/>
        <v>#REF!</v>
      </c>
      <c r="N35" s="40" t="e">
        <f>VLOOKUP($E35,#REF!,13,0)</f>
        <v>#REF!</v>
      </c>
      <c r="O35" s="49">
        <v>119900</v>
      </c>
      <c r="P35" s="42" t="e">
        <f t="shared" si="3"/>
        <v>#REF!</v>
      </c>
      <c r="Q35" s="47" t="e">
        <f t="shared" si="4"/>
        <v>#REF!</v>
      </c>
      <c r="R35" s="46">
        <f t="shared" si="5"/>
        <v>30.64220183486238</v>
      </c>
      <c r="S35" s="42" t="e">
        <f t="shared" si="6"/>
        <v>#REF!</v>
      </c>
      <c r="T35" s="54"/>
      <c r="U35" s="43"/>
      <c r="V35" s="38" t="e">
        <f>VLOOKUP($E35,#REF!,20,0)</f>
        <v>#REF!</v>
      </c>
      <c r="W35" s="51" t="e">
        <f>VLOOKUP($E35,#REF!,21,0)</f>
        <v>#REF!</v>
      </c>
      <c r="X35" s="52" t="s">
        <v>61</v>
      </c>
      <c r="Y35" s="52" t="s">
        <v>55</v>
      </c>
      <c r="Z35" s="52" t="s">
        <v>56</v>
      </c>
      <c r="AA35" s="52" t="s">
        <v>55</v>
      </c>
    </row>
    <row r="36" spans="1:27" s="50" customFormat="1" ht="35.25" customHeight="1">
      <c r="A36" s="115"/>
      <c r="B36" s="38" t="s">
        <v>49</v>
      </c>
      <c r="C36" s="48" t="s">
        <v>50</v>
      </c>
      <c r="D36" s="38" t="e">
        <f>VLOOKUP($E36,#REF!,2,0)</f>
        <v>#REF!</v>
      </c>
      <c r="E36" s="44">
        <v>8936200038203</v>
      </c>
      <c r="F36" s="51" t="e">
        <f>VLOOKUP($E36,#REF!,3,0)</f>
        <v>#REF!</v>
      </c>
      <c r="G36" s="45">
        <v>406</v>
      </c>
      <c r="H36" s="53" t="e">
        <f t="shared" si="0"/>
        <v>#REF!</v>
      </c>
      <c r="I36" s="41">
        <v>332</v>
      </c>
      <c r="J36" s="41">
        <f t="shared" si="1"/>
        <v>36.686746987951807</v>
      </c>
      <c r="K36" s="40" t="e">
        <f>VLOOKUP($E36,#REF!,8,0)</f>
        <v>#REF!</v>
      </c>
      <c r="L36" s="39">
        <v>77000</v>
      </c>
      <c r="M36" s="42" t="e">
        <f t="shared" si="2"/>
        <v>#REF!</v>
      </c>
      <c r="N36" s="40" t="e">
        <f>VLOOKUP($E36,#REF!,13,0)</f>
        <v>#REF!</v>
      </c>
      <c r="O36" s="49">
        <v>119900</v>
      </c>
      <c r="P36" s="42" t="e">
        <f t="shared" si="3"/>
        <v>#REF!</v>
      </c>
      <c r="Q36" s="47" t="e">
        <f t="shared" si="4"/>
        <v>#REF!</v>
      </c>
      <c r="R36" s="46">
        <f t="shared" si="5"/>
        <v>30.64220183486238</v>
      </c>
      <c r="S36" s="42" t="e">
        <f t="shared" si="6"/>
        <v>#REF!</v>
      </c>
      <c r="T36" s="54"/>
      <c r="U36" s="43"/>
      <c r="V36" s="38" t="e">
        <f>VLOOKUP($E36,#REF!,20,0)</f>
        <v>#REF!</v>
      </c>
      <c r="W36" s="51" t="e">
        <f>VLOOKUP($E36,#REF!,21,0)</f>
        <v>#REF!</v>
      </c>
      <c r="X36" s="52" t="s">
        <v>61</v>
      </c>
      <c r="Y36" s="52" t="s">
        <v>55</v>
      </c>
      <c r="Z36" s="52" t="s">
        <v>56</v>
      </c>
      <c r="AA36" s="52" t="s">
        <v>55</v>
      </c>
    </row>
    <row r="37" spans="1:27" s="50" customFormat="1" ht="35.25" customHeight="1">
      <c r="A37" s="115"/>
      <c r="B37" s="38" t="s">
        <v>49</v>
      </c>
      <c r="C37" s="48" t="s">
        <v>50</v>
      </c>
      <c r="D37" s="38" t="e">
        <f>VLOOKUP($E37,#REF!,2,0)</f>
        <v>#REF!</v>
      </c>
      <c r="E37" s="44">
        <v>8936115163755</v>
      </c>
      <c r="F37" s="51" t="e">
        <f>VLOOKUP($E37,#REF!,3,0)</f>
        <v>#REF!</v>
      </c>
      <c r="G37" s="45">
        <v>344</v>
      </c>
      <c r="H37" s="53" t="e">
        <f t="shared" si="0"/>
        <v>#REF!</v>
      </c>
      <c r="I37" s="41">
        <v>579</v>
      </c>
      <c r="J37" s="41">
        <f t="shared" si="1"/>
        <v>17.823834196891191</v>
      </c>
      <c r="K37" s="40" t="e">
        <f>VLOOKUP($E37,#REF!,8,0)</f>
        <v>#REF!</v>
      </c>
      <c r="L37" s="39">
        <v>81000</v>
      </c>
      <c r="M37" s="42" t="e">
        <f t="shared" si="2"/>
        <v>#REF!</v>
      </c>
      <c r="N37" s="40" t="e">
        <f>VLOOKUP($E37,#REF!,13,0)</f>
        <v>#REF!</v>
      </c>
      <c r="O37" s="49">
        <v>119900</v>
      </c>
      <c r="P37" s="42" t="e">
        <f t="shared" si="3"/>
        <v>#REF!</v>
      </c>
      <c r="Q37" s="47" t="e">
        <f t="shared" si="4"/>
        <v>#REF!</v>
      </c>
      <c r="R37" s="46">
        <f t="shared" si="5"/>
        <v>27.039199332777319</v>
      </c>
      <c r="S37" s="42" t="e">
        <f t="shared" si="6"/>
        <v>#REF!</v>
      </c>
      <c r="T37" s="54"/>
      <c r="U37" s="43"/>
      <c r="V37" s="38" t="e">
        <f>VLOOKUP($E37,#REF!,20,0)</f>
        <v>#REF!</v>
      </c>
      <c r="W37" s="51" t="e">
        <f>VLOOKUP($E37,#REF!,21,0)</f>
        <v>#REF!</v>
      </c>
      <c r="X37" s="52" t="s">
        <v>61</v>
      </c>
      <c r="Y37" s="52" t="s">
        <v>55</v>
      </c>
      <c r="Z37" s="52" t="s">
        <v>56</v>
      </c>
      <c r="AA37" s="52" t="s">
        <v>55</v>
      </c>
    </row>
    <row r="38" spans="1:27" s="50" customFormat="1" ht="35.25" customHeight="1">
      <c r="A38" s="115"/>
      <c r="B38" s="38" t="s">
        <v>49</v>
      </c>
      <c r="C38" s="48" t="s">
        <v>50</v>
      </c>
      <c r="D38" s="38" t="e">
        <f>VLOOKUP($E38,#REF!,2,0)</f>
        <v>#REF!</v>
      </c>
      <c r="E38" s="44">
        <v>8936200038364</v>
      </c>
      <c r="F38" s="51" t="e">
        <f>VLOOKUP($E38,#REF!,3,0)</f>
        <v>#REF!</v>
      </c>
      <c r="G38" s="45"/>
      <c r="H38" s="53" t="e">
        <f t="shared" si="0"/>
        <v>#REF!</v>
      </c>
      <c r="I38" s="41"/>
      <c r="J38" s="41"/>
      <c r="K38" s="40" t="e">
        <f>VLOOKUP($E38,#REF!,8,0)</f>
        <v>#REF!</v>
      </c>
      <c r="L38" s="39">
        <v>82000</v>
      </c>
      <c r="M38" s="42" t="e">
        <f t="shared" si="2"/>
        <v>#REF!</v>
      </c>
      <c r="N38" s="40" t="e">
        <f>VLOOKUP($E38,#REF!,13,0)</f>
        <v>#REF!</v>
      </c>
      <c r="O38" s="49">
        <v>119900</v>
      </c>
      <c r="P38" s="42" t="e">
        <f t="shared" si="3"/>
        <v>#REF!</v>
      </c>
      <c r="Q38" s="47" t="e">
        <f t="shared" si="4"/>
        <v>#REF!</v>
      </c>
      <c r="R38" s="46">
        <f t="shared" si="5"/>
        <v>26.138448707256046</v>
      </c>
      <c r="S38" s="42" t="e">
        <f t="shared" si="6"/>
        <v>#REF!</v>
      </c>
      <c r="T38" s="54"/>
      <c r="U38" s="43"/>
      <c r="V38" s="38" t="e">
        <f>VLOOKUP($E38,#REF!,20,0)</f>
        <v>#REF!</v>
      </c>
      <c r="W38" s="51" t="e">
        <f>VLOOKUP($E38,#REF!,21,0)</f>
        <v>#REF!</v>
      </c>
      <c r="X38" s="52" t="s">
        <v>61</v>
      </c>
      <c r="Y38" s="52" t="s">
        <v>55</v>
      </c>
      <c r="Z38" s="52" t="s">
        <v>56</v>
      </c>
      <c r="AA38" s="52" t="s">
        <v>55</v>
      </c>
    </row>
    <row r="39" spans="1:27" s="50" customFormat="1" ht="35.25" customHeight="1">
      <c r="A39" s="115"/>
      <c r="B39" s="38" t="s">
        <v>49</v>
      </c>
      <c r="C39" s="48" t="s">
        <v>50</v>
      </c>
      <c r="D39" s="38" t="e">
        <f>VLOOKUP($E39,#REF!,2,0)</f>
        <v>#REF!</v>
      </c>
      <c r="E39" s="44">
        <v>8936080326766</v>
      </c>
      <c r="F39" s="51" t="e">
        <f>VLOOKUP($E39,#REF!,3,0)</f>
        <v>#REF!</v>
      </c>
      <c r="G39" s="45"/>
      <c r="H39" s="53" t="e">
        <f t="shared" si="0"/>
        <v>#REF!</v>
      </c>
      <c r="I39" s="41"/>
      <c r="J39" s="41"/>
      <c r="K39" s="40" t="e">
        <f>VLOOKUP($E39,#REF!,8,0)</f>
        <v>#REF!</v>
      </c>
      <c r="L39" s="39">
        <v>85000</v>
      </c>
      <c r="M39" s="42" t="e">
        <f t="shared" si="2"/>
        <v>#REF!</v>
      </c>
      <c r="N39" s="40" t="e">
        <f>VLOOKUP($E39,#REF!,13,0)</f>
        <v>#REF!</v>
      </c>
      <c r="O39" s="49">
        <v>119900</v>
      </c>
      <c r="P39" s="42" t="e">
        <f t="shared" si="3"/>
        <v>#REF!</v>
      </c>
      <c r="Q39" s="47" t="e">
        <f t="shared" si="4"/>
        <v>#REF!</v>
      </c>
      <c r="R39" s="46">
        <f t="shared" si="5"/>
        <v>23.436196830692246</v>
      </c>
      <c r="S39" s="42" t="e">
        <f t="shared" si="6"/>
        <v>#REF!</v>
      </c>
      <c r="T39" s="54">
        <v>0.13</v>
      </c>
      <c r="U39" s="43"/>
      <c r="V39" s="38" t="e">
        <f>VLOOKUP($E39,#REF!,20,0)</f>
        <v>#REF!</v>
      </c>
      <c r="W39" s="51" t="e">
        <f>VLOOKUP($E39,#REF!,21,0)</f>
        <v>#REF!</v>
      </c>
      <c r="X39" s="52" t="s">
        <v>61</v>
      </c>
      <c r="Y39" s="52" t="s">
        <v>55</v>
      </c>
      <c r="Z39" s="52" t="s">
        <v>56</v>
      </c>
      <c r="AA39" s="52" t="s">
        <v>55</v>
      </c>
    </row>
    <row r="40" spans="1:27" s="50" customFormat="1" ht="35.25" customHeight="1">
      <c r="A40" s="113">
        <v>5</v>
      </c>
      <c r="B40" s="38" t="s">
        <v>49</v>
      </c>
      <c r="C40" s="48" t="s">
        <v>50</v>
      </c>
      <c r="D40" s="38" t="e">
        <f>VLOOKUP($E40,#REF!,2,0)</f>
        <v>#REF!</v>
      </c>
      <c r="E40" s="44">
        <v>8936200038357</v>
      </c>
      <c r="F40" s="51" t="e">
        <f>VLOOKUP($E40,#REF!,3,0)</f>
        <v>#REF!</v>
      </c>
      <c r="G40" s="45"/>
      <c r="H40" s="53" t="e">
        <f t="shared" si="0"/>
        <v>#REF!</v>
      </c>
      <c r="I40" s="41"/>
      <c r="J40" s="41"/>
      <c r="K40" s="40" t="e">
        <f>VLOOKUP($E40,#REF!,8,0)</f>
        <v>#REF!</v>
      </c>
      <c r="L40" s="39">
        <v>89000</v>
      </c>
      <c r="M40" s="42" t="e">
        <f t="shared" si="2"/>
        <v>#REF!</v>
      </c>
      <c r="N40" s="40" t="e">
        <f>VLOOKUP($E40,#REF!,13,0)</f>
        <v>#REF!</v>
      </c>
      <c r="O40" s="49">
        <v>129900</v>
      </c>
      <c r="P40" s="42" t="e">
        <f t="shared" si="3"/>
        <v>#REF!</v>
      </c>
      <c r="Q40" s="47" t="e">
        <f t="shared" si="4"/>
        <v>#REF!</v>
      </c>
      <c r="R40" s="46">
        <f t="shared" si="5"/>
        <v>26.004618937644342</v>
      </c>
      <c r="S40" s="42" t="e">
        <f t="shared" si="6"/>
        <v>#REF!</v>
      </c>
      <c r="T40" s="54"/>
      <c r="U40" s="43"/>
      <c r="V40" s="38" t="e">
        <f>VLOOKUP($E40,#REF!,20,0)</f>
        <v>#REF!</v>
      </c>
      <c r="W40" s="51" t="e">
        <f>VLOOKUP($E40,#REF!,21,0)</f>
        <v>#REF!</v>
      </c>
      <c r="X40" s="52" t="s">
        <v>61</v>
      </c>
      <c r="Y40" s="52" t="s">
        <v>55</v>
      </c>
      <c r="Z40" s="52" t="s">
        <v>56</v>
      </c>
      <c r="AA40" s="52" t="s">
        <v>55</v>
      </c>
    </row>
    <row r="41" spans="1:27" s="50" customFormat="1" ht="35.25" customHeight="1">
      <c r="A41" s="113"/>
      <c r="B41" s="38" t="s">
        <v>49</v>
      </c>
      <c r="C41" s="48" t="s">
        <v>50</v>
      </c>
      <c r="D41" s="38" t="e">
        <f>VLOOKUP($E41,#REF!,2,0)</f>
        <v>#REF!</v>
      </c>
      <c r="E41" s="44">
        <v>8936200035813</v>
      </c>
      <c r="F41" s="51" t="e">
        <f>VLOOKUP($E41,#REF!,3,0)</f>
        <v>#REF!</v>
      </c>
      <c r="G41" s="45">
        <v>412</v>
      </c>
      <c r="H41" s="53" t="e">
        <f t="shared" si="0"/>
        <v>#REF!</v>
      </c>
      <c r="I41" s="41">
        <v>186</v>
      </c>
      <c r="J41" s="41">
        <f t="shared" ref="J41:J72" si="7">+G41/(I41/30)</f>
        <v>66.451612903225808</v>
      </c>
      <c r="K41" s="40" t="e">
        <f>VLOOKUP($E41,#REF!,8,0)</f>
        <v>#REF!</v>
      </c>
      <c r="L41" s="39">
        <v>85000</v>
      </c>
      <c r="M41" s="42" t="e">
        <f t="shared" si="2"/>
        <v>#REF!</v>
      </c>
      <c r="N41" s="40" t="e">
        <f>VLOOKUP($E41,#REF!,13,0)</f>
        <v>#REF!</v>
      </c>
      <c r="O41" s="49">
        <v>129900</v>
      </c>
      <c r="P41" s="42" t="e">
        <f t="shared" si="3"/>
        <v>#REF!</v>
      </c>
      <c r="Q41" s="47" t="e">
        <f t="shared" si="4"/>
        <v>#REF!</v>
      </c>
      <c r="R41" s="46">
        <f t="shared" si="5"/>
        <v>29.330254041570434</v>
      </c>
      <c r="S41" s="42" t="e">
        <f t="shared" si="6"/>
        <v>#REF!</v>
      </c>
      <c r="T41" s="54"/>
      <c r="U41" s="43"/>
      <c r="V41" s="38" t="e">
        <f>VLOOKUP($E41,#REF!,20,0)</f>
        <v>#REF!</v>
      </c>
      <c r="W41" s="51" t="e">
        <f>VLOOKUP($E41,#REF!,21,0)</f>
        <v>#REF!</v>
      </c>
      <c r="X41" s="52" t="s">
        <v>61</v>
      </c>
      <c r="Y41" s="52" t="s">
        <v>55</v>
      </c>
      <c r="Z41" s="52" t="s">
        <v>56</v>
      </c>
      <c r="AA41" s="52" t="s">
        <v>55</v>
      </c>
    </row>
    <row r="42" spans="1:27" s="50" customFormat="1" ht="35.25" customHeight="1">
      <c r="A42" s="113"/>
      <c r="B42" s="38" t="s">
        <v>49</v>
      </c>
      <c r="C42" s="48" t="s">
        <v>50</v>
      </c>
      <c r="D42" s="38" t="e">
        <f>VLOOKUP($E42,#REF!,2,0)</f>
        <v>#REF!</v>
      </c>
      <c r="E42" s="44">
        <v>8936200030191</v>
      </c>
      <c r="F42" s="51" t="e">
        <f>VLOOKUP($E42,#REF!,3,0)</f>
        <v>#REF!</v>
      </c>
      <c r="G42" s="45">
        <v>340</v>
      </c>
      <c r="H42" s="53" t="e">
        <f t="shared" si="0"/>
        <v>#REF!</v>
      </c>
      <c r="I42" s="41">
        <v>160</v>
      </c>
      <c r="J42" s="41">
        <f t="shared" si="7"/>
        <v>63.75</v>
      </c>
      <c r="K42" s="40" t="e">
        <f>VLOOKUP($E42,#REF!,8,0)</f>
        <v>#REF!</v>
      </c>
      <c r="L42" s="39">
        <v>85000</v>
      </c>
      <c r="M42" s="42" t="e">
        <f t="shared" si="2"/>
        <v>#REF!</v>
      </c>
      <c r="N42" s="40" t="e">
        <f>VLOOKUP($E42,#REF!,13,0)</f>
        <v>#REF!</v>
      </c>
      <c r="O42" s="49">
        <v>129900</v>
      </c>
      <c r="P42" s="42" t="e">
        <f t="shared" si="3"/>
        <v>#REF!</v>
      </c>
      <c r="Q42" s="47" t="e">
        <f t="shared" si="4"/>
        <v>#REF!</v>
      </c>
      <c r="R42" s="46">
        <f t="shared" si="5"/>
        <v>29.330254041570434</v>
      </c>
      <c r="S42" s="42" t="e">
        <f t="shared" si="6"/>
        <v>#REF!</v>
      </c>
      <c r="T42" s="54"/>
      <c r="U42" s="43"/>
      <c r="V42" s="38" t="e">
        <f>VLOOKUP($E42,#REF!,20,0)</f>
        <v>#REF!</v>
      </c>
      <c r="W42" s="51" t="e">
        <f>VLOOKUP($E42,#REF!,21,0)</f>
        <v>#REF!</v>
      </c>
      <c r="X42" s="52" t="s">
        <v>61</v>
      </c>
      <c r="Y42" s="52" t="s">
        <v>55</v>
      </c>
      <c r="Z42" s="52" t="s">
        <v>56</v>
      </c>
      <c r="AA42" s="52" t="s">
        <v>55</v>
      </c>
    </row>
    <row r="43" spans="1:27" s="50" customFormat="1" ht="35.25" customHeight="1">
      <c r="A43" s="113"/>
      <c r="B43" s="38" t="s">
        <v>49</v>
      </c>
      <c r="C43" s="48" t="s">
        <v>50</v>
      </c>
      <c r="D43" s="38" t="e">
        <f>VLOOKUP($E43,#REF!,2,0)</f>
        <v>#REF!</v>
      </c>
      <c r="E43" s="44">
        <v>8938513215449</v>
      </c>
      <c r="F43" s="51" t="e">
        <f>VLOOKUP($E43,#REF!,3,0)</f>
        <v>#REF!</v>
      </c>
      <c r="G43" s="45">
        <v>269</v>
      </c>
      <c r="H43" s="53" t="e">
        <f t="shared" si="0"/>
        <v>#REF!</v>
      </c>
      <c r="I43" s="41">
        <v>97</v>
      </c>
      <c r="J43" s="41">
        <f t="shared" si="7"/>
        <v>83.19587628865979</v>
      </c>
      <c r="K43" s="40" t="e">
        <f>VLOOKUP($E43,#REF!,8,0)</f>
        <v>#REF!</v>
      </c>
      <c r="L43" s="39">
        <v>89000</v>
      </c>
      <c r="M43" s="42" t="e">
        <f t="shared" si="2"/>
        <v>#REF!</v>
      </c>
      <c r="N43" s="40" t="e">
        <f>VLOOKUP($E43,#REF!,13,0)</f>
        <v>#REF!</v>
      </c>
      <c r="O43" s="49">
        <v>129900</v>
      </c>
      <c r="P43" s="42" t="e">
        <f t="shared" si="3"/>
        <v>#REF!</v>
      </c>
      <c r="Q43" s="47" t="e">
        <f t="shared" si="4"/>
        <v>#REF!</v>
      </c>
      <c r="R43" s="46">
        <f t="shared" si="5"/>
        <v>26.004618937644342</v>
      </c>
      <c r="S43" s="42" t="e">
        <f t="shared" si="6"/>
        <v>#REF!</v>
      </c>
      <c r="T43" s="54"/>
      <c r="U43" s="43"/>
      <c r="V43" s="38" t="e">
        <f>VLOOKUP($E43,#REF!,20,0)</f>
        <v>#REF!</v>
      </c>
      <c r="W43" s="51" t="e">
        <f>VLOOKUP($E43,#REF!,21,0)</f>
        <v>#REF!</v>
      </c>
      <c r="X43" s="52" t="s">
        <v>61</v>
      </c>
      <c r="Y43" s="52" t="s">
        <v>55</v>
      </c>
      <c r="Z43" s="52" t="s">
        <v>56</v>
      </c>
      <c r="AA43" s="52" t="s">
        <v>55</v>
      </c>
    </row>
    <row r="44" spans="1:27" s="50" customFormat="1" ht="35.25" customHeight="1">
      <c r="A44" s="113"/>
      <c r="B44" s="38" t="s">
        <v>49</v>
      </c>
      <c r="C44" s="48" t="s">
        <v>50</v>
      </c>
      <c r="D44" s="38" t="e">
        <f>VLOOKUP($E44,#REF!,2,0)</f>
        <v>#REF!</v>
      </c>
      <c r="E44" s="44">
        <v>8938513215425</v>
      </c>
      <c r="F44" s="51" t="e">
        <f>VLOOKUP($E44,#REF!,3,0)</f>
        <v>#REF!</v>
      </c>
      <c r="G44" s="45">
        <v>193</v>
      </c>
      <c r="H44" s="53" t="e">
        <f t="shared" ref="H44:H75" si="8">G44*N44</f>
        <v>#REF!</v>
      </c>
      <c r="I44" s="41">
        <v>126</v>
      </c>
      <c r="J44" s="41">
        <f t="shared" si="7"/>
        <v>45.952380952380949</v>
      </c>
      <c r="K44" s="40" t="e">
        <f>VLOOKUP($E44,#REF!,8,0)</f>
        <v>#REF!</v>
      </c>
      <c r="L44" s="39">
        <v>89000</v>
      </c>
      <c r="M44" s="42" t="e">
        <f t="shared" ref="M44:M75" si="9">(L44-K44)/K44*100</f>
        <v>#REF!</v>
      </c>
      <c r="N44" s="40" t="e">
        <f>VLOOKUP($E44,#REF!,13,0)</f>
        <v>#REF!</v>
      </c>
      <c r="O44" s="49">
        <v>129900</v>
      </c>
      <c r="P44" s="42" t="e">
        <f t="shared" ref="P44:P75" si="10">(O44-N44)/N44*100</f>
        <v>#REF!</v>
      </c>
      <c r="Q44" s="47" t="e">
        <f t="shared" ref="Q44:Q75" si="11">(1-(K44*1.08/N44))*100</f>
        <v>#REF!</v>
      </c>
      <c r="R44" s="46">
        <f t="shared" ref="R44:R75" si="12">(1-(L44*1.08/O44))*100</f>
        <v>26.004618937644342</v>
      </c>
      <c r="S44" s="42" t="e">
        <f t="shared" ref="S44:S75" si="13">R44-Q44</f>
        <v>#REF!</v>
      </c>
      <c r="T44" s="54"/>
      <c r="U44" s="43"/>
      <c r="V44" s="38" t="e">
        <f>VLOOKUP($E44,#REF!,20,0)</f>
        <v>#REF!</v>
      </c>
      <c r="W44" s="51" t="e">
        <f>VLOOKUP($E44,#REF!,21,0)</f>
        <v>#REF!</v>
      </c>
      <c r="X44" s="52" t="s">
        <v>61</v>
      </c>
      <c r="Y44" s="52" t="s">
        <v>55</v>
      </c>
      <c r="Z44" s="52" t="s">
        <v>56</v>
      </c>
      <c r="AA44" s="52" t="s">
        <v>55</v>
      </c>
    </row>
    <row r="45" spans="1:27" s="50" customFormat="1" ht="35.25" customHeight="1">
      <c r="A45" s="113"/>
      <c r="B45" s="38" t="s">
        <v>49</v>
      </c>
      <c r="C45" s="48" t="s">
        <v>50</v>
      </c>
      <c r="D45" s="38" t="e">
        <f>VLOOKUP($E45,#REF!,2,0)</f>
        <v>#REF!</v>
      </c>
      <c r="E45" s="44">
        <v>8938513215173</v>
      </c>
      <c r="F45" s="51" t="e">
        <f>VLOOKUP($E45,#REF!,3,0)</f>
        <v>#REF!</v>
      </c>
      <c r="G45" s="45">
        <v>183</v>
      </c>
      <c r="H45" s="53" t="e">
        <f t="shared" si="8"/>
        <v>#REF!</v>
      </c>
      <c r="I45" s="41">
        <v>381</v>
      </c>
      <c r="J45" s="41">
        <f t="shared" si="7"/>
        <v>14.409448818897639</v>
      </c>
      <c r="K45" s="40" t="e">
        <f>VLOOKUP($E45,#REF!,8,0)</f>
        <v>#REF!</v>
      </c>
      <c r="L45" s="39">
        <v>85000</v>
      </c>
      <c r="M45" s="42" t="e">
        <f t="shared" si="9"/>
        <v>#REF!</v>
      </c>
      <c r="N45" s="40" t="e">
        <f>VLOOKUP($E45,#REF!,13,0)</f>
        <v>#REF!</v>
      </c>
      <c r="O45" s="49">
        <v>129900</v>
      </c>
      <c r="P45" s="42" t="e">
        <f t="shared" si="10"/>
        <v>#REF!</v>
      </c>
      <c r="Q45" s="47" t="e">
        <f t="shared" si="11"/>
        <v>#REF!</v>
      </c>
      <c r="R45" s="46">
        <f t="shared" si="12"/>
        <v>29.330254041570434</v>
      </c>
      <c r="S45" s="42" t="e">
        <f t="shared" si="13"/>
        <v>#REF!</v>
      </c>
      <c r="T45" s="54"/>
      <c r="U45" s="43"/>
      <c r="V45" s="38" t="e">
        <f>VLOOKUP($E45,#REF!,20,0)</f>
        <v>#REF!</v>
      </c>
      <c r="W45" s="51" t="e">
        <f>VLOOKUP($E45,#REF!,21,0)</f>
        <v>#REF!</v>
      </c>
      <c r="X45" s="52" t="s">
        <v>61</v>
      </c>
      <c r="Y45" s="52" t="s">
        <v>55</v>
      </c>
      <c r="Z45" s="52" t="s">
        <v>56</v>
      </c>
      <c r="AA45" s="52" t="s">
        <v>55</v>
      </c>
    </row>
    <row r="46" spans="1:27" s="50" customFormat="1" ht="35.25" customHeight="1">
      <c r="A46" s="113"/>
      <c r="B46" s="38" t="s">
        <v>49</v>
      </c>
      <c r="C46" s="48" t="s">
        <v>50</v>
      </c>
      <c r="D46" s="38" t="e">
        <f>VLOOKUP($E46,#REF!,2,0)</f>
        <v>#REF!</v>
      </c>
      <c r="E46" s="44">
        <v>8935202000539</v>
      </c>
      <c r="F46" s="51" t="e">
        <f>VLOOKUP($E46,#REF!,3,0)</f>
        <v>#REF!</v>
      </c>
      <c r="G46" s="45">
        <v>732</v>
      </c>
      <c r="H46" s="53" t="e">
        <f t="shared" si="8"/>
        <v>#REF!</v>
      </c>
      <c r="I46" s="41">
        <v>1105</v>
      </c>
      <c r="J46" s="41">
        <f t="shared" si="7"/>
        <v>19.873303167420815</v>
      </c>
      <c r="K46" s="40" t="e">
        <f>VLOOKUP($E46,#REF!,8,0)</f>
        <v>#REF!</v>
      </c>
      <c r="L46" s="39">
        <v>93000</v>
      </c>
      <c r="M46" s="42" t="e">
        <f t="shared" si="9"/>
        <v>#REF!</v>
      </c>
      <c r="N46" s="40" t="e">
        <f>VLOOKUP($E46,#REF!,13,0)</f>
        <v>#REF!</v>
      </c>
      <c r="O46" s="49">
        <v>129900</v>
      </c>
      <c r="P46" s="42" t="e">
        <f t="shared" si="10"/>
        <v>#REF!</v>
      </c>
      <c r="Q46" s="47" t="e">
        <f t="shared" si="11"/>
        <v>#REF!</v>
      </c>
      <c r="R46" s="46">
        <f t="shared" si="12"/>
        <v>22.678983833718249</v>
      </c>
      <c r="S46" s="42" t="e">
        <f t="shared" si="13"/>
        <v>#REF!</v>
      </c>
      <c r="T46" s="54">
        <v>0.1125</v>
      </c>
      <c r="U46" s="43"/>
      <c r="V46" s="38" t="e">
        <f>VLOOKUP($E46,#REF!,20,0)</f>
        <v>#REF!</v>
      </c>
      <c r="W46" s="51" t="e">
        <f>VLOOKUP($E46,#REF!,21,0)</f>
        <v>#REF!</v>
      </c>
      <c r="X46" s="52" t="s">
        <v>61</v>
      </c>
      <c r="Y46" s="52" t="s">
        <v>55</v>
      </c>
      <c r="Z46" s="52" t="s">
        <v>56</v>
      </c>
      <c r="AA46" s="52" t="s">
        <v>55</v>
      </c>
    </row>
    <row r="47" spans="1:27" s="50" customFormat="1" ht="35.25" customHeight="1">
      <c r="A47" s="113"/>
      <c r="B47" s="38" t="s">
        <v>49</v>
      </c>
      <c r="C47" s="48" t="s">
        <v>50</v>
      </c>
      <c r="D47" s="38" t="e">
        <f>VLOOKUP($E47,#REF!,2,0)</f>
        <v>#REF!</v>
      </c>
      <c r="E47" s="44">
        <v>8936053053538</v>
      </c>
      <c r="F47" s="51" t="e">
        <f>VLOOKUP($E47,#REF!,3,0)</f>
        <v>#REF!</v>
      </c>
      <c r="G47" s="45">
        <v>217</v>
      </c>
      <c r="H47" s="53" t="e">
        <f t="shared" si="8"/>
        <v>#REF!</v>
      </c>
      <c r="I47" s="41">
        <v>213</v>
      </c>
      <c r="J47" s="41">
        <f t="shared" si="7"/>
        <v>30.563380281690144</v>
      </c>
      <c r="K47" s="40" t="e">
        <f>VLOOKUP($E47,#REF!,8,0)</f>
        <v>#REF!</v>
      </c>
      <c r="L47" s="39">
        <v>90000</v>
      </c>
      <c r="M47" s="42" t="e">
        <f t="shared" si="9"/>
        <v>#REF!</v>
      </c>
      <c r="N47" s="40" t="e">
        <f>VLOOKUP($E47,#REF!,13,0)</f>
        <v>#REF!</v>
      </c>
      <c r="O47" s="49">
        <v>129900</v>
      </c>
      <c r="P47" s="42" t="e">
        <f t="shared" si="10"/>
        <v>#REF!</v>
      </c>
      <c r="Q47" s="47" t="e">
        <f t="shared" si="11"/>
        <v>#REF!</v>
      </c>
      <c r="R47" s="46">
        <f t="shared" si="12"/>
        <v>25.173210161662819</v>
      </c>
      <c r="S47" s="42" t="e">
        <f t="shared" si="13"/>
        <v>#REF!</v>
      </c>
      <c r="T47" s="54"/>
      <c r="U47" s="43"/>
      <c r="V47" s="38" t="e">
        <f>VLOOKUP($E47,#REF!,20,0)</f>
        <v>#REF!</v>
      </c>
      <c r="W47" s="51" t="e">
        <f>VLOOKUP($E47,#REF!,21,0)</f>
        <v>#REF!</v>
      </c>
      <c r="X47" s="52" t="s">
        <v>61</v>
      </c>
      <c r="Y47" s="52" t="s">
        <v>55</v>
      </c>
      <c r="Z47" s="52" t="s">
        <v>56</v>
      </c>
      <c r="AA47" s="52" t="s">
        <v>55</v>
      </c>
    </row>
    <row r="48" spans="1:27" s="50" customFormat="1" ht="35.25" customHeight="1">
      <c r="A48" s="113"/>
      <c r="B48" s="38" t="s">
        <v>49</v>
      </c>
      <c r="C48" s="48" t="s">
        <v>50</v>
      </c>
      <c r="D48" s="38" t="e">
        <f>VLOOKUP($E48,#REF!,2,0)</f>
        <v>#REF!</v>
      </c>
      <c r="E48" s="44">
        <v>8936053053200</v>
      </c>
      <c r="F48" s="51" t="e">
        <f>VLOOKUP($E48,#REF!,3,0)</f>
        <v>#REF!</v>
      </c>
      <c r="G48" s="45">
        <v>650</v>
      </c>
      <c r="H48" s="53" t="e">
        <f t="shared" si="8"/>
        <v>#REF!</v>
      </c>
      <c r="I48" s="41">
        <v>1061</v>
      </c>
      <c r="J48" s="41">
        <f t="shared" si="7"/>
        <v>18.378887841658813</v>
      </c>
      <c r="K48" s="40" t="e">
        <f>VLOOKUP($E48,#REF!,8,0)</f>
        <v>#REF!</v>
      </c>
      <c r="L48" s="39">
        <v>84000</v>
      </c>
      <c r="M48" s="42" t="e">
        <f t="shared" si="9"/>
        <v>#REF!</v>
      </c>
      <c r="N48" s="40" t="e">
        <f>VLOOKUP($E48,#REF!,13,0)</f>
        <v>#REF!</v>
      </c>
      <c r="O48" s="49">
        <v>129900</v>
      </c>
      <c r="P48" s="42" t="e">
        <f t="shared" si="10"/>
        <v>#REF!</v>
      </c>
      <c r="Q48" s="47" t="e">
        <f t="shared" si="11"/>
        <v>#REF!</v>
      </c>
      <c r="R48" s="46">
        <f t="shared" si="12"/>
        <v>30.16166281755196</v>
      </c>
      <c r="S48" s="42" t="e">
        <f t="shared" si="13"/>
        <v>#REF!</v>
      </c>
      <c r="T48" s="54"/>
      <c r="U48" s="43"/>
      <c r="V48" s="38" t="e">
        <f>VLOOKUP($E48,#REF!,20,0)</f>
        <v>#REF!</v>
      </c>
      <c r="W48" s="51" t="e">
        <f>VLOOKUP($E48,#REF!,21,0)</f>
        <v>#REF!</v>
      </c>
      <c r="X48" s="52" t="s">
        <v>61</v>
      </c>
      <c r="Y48" s="52" t="s">
        <v>55</v>
      </c>
      <c r="Z48" s="52" t="s">
        <v>56</v>
      </c>
      <c r="AA48" s="52" t="s">
        <v>55</v>
      </c>
    </row>
    <row r="49" spans="1:27" s="50" customFormat="1" ht="35.25" customHeight="1">
      <c r="A49" s="115">
        <v>6</v>
      </c>
      <c r="B49" s="38" t="s">
        <v>49</v>
      </c>
      <c r="C49" s="48" t="s">
        <v>50</v>
      </c>
      <c r="D49" s="38" t="e">
        <f>VLOOKUP($E49,#REF!,2,0)</f>
        <v>#REF!</v>
      </c>
      <c r="E49" s="44">
        <v>8936080322492</v>
      </c>
      <c r="F49" s="51" t="e">
        <f>VLOOKUP($E49,#REF!,3,0)</f>
        <v>#REF!</v>
      </c>
      <c r="G49" s="45">
        <v>400</v>
      </c>
      <c r="H49" s="53" t="e">
        <f t="shared" si="8"/>
        <v>#REF!</v>
      </c>
      <c r="I49" s="41">
        <v>557</v>
      </c>
      <c r="J49" s="41">
        <f t="shared" si="7"/>
        <v>21.54398563734291</v>
      </c>
      <c r="K49" s="40" t="e">
        <f>VLOOKUP($E49,#REF!,8,0)</f>
        <v>#REF!</v>
      </c>
      <c r="L49" s="39">
        <v>95000</v>
      </c>
      <c r="M49" s="42" t="e">
        <f t="shared" si="9"/>
        <v>#REF!</v>
      </c>
      <c r="N49" s="40" t="e">
        <f>VLOOKUP($E49,#REF!,13,0)</f>
        <v>#REF!</v>
      </c>
      <c r="O49" s="49">
        <v>139900</v>
      </c>
      <c r="P49" s="42" t="e">
        <f t="shared" si="10"/>
        <v>#REF!</v>
      </c>
      <c r="Q49" s="47" t="e">
        <f t="shared" si="11"/>
        <v>#REF!</v>
      </c>
      <c r="R49" s="46">
        <f t="shared" si="12"/>
        <v>26.661901358112939</v>
      </c>
      <c r="S49" s="42" t="e">
        <f t="shared" si="13"/>
        <v>#REF!</v>
      </c>
      <c r="T49" s="54"/>
      <c r="U49" s="43"/>
      <c r="V49" s="38" t="e">
        <f>VLOOKUP($E49,#REF!,20,0)</f>
        <v>#REF!</v>
      </c>
      <c r="W49" s="51" t="e">
        <f>VLOOKUP($E49,#REF!,21,0)</f>
        <v>#REF!</v>
      </c>
      <c r="X49" s="52" t="s">
        <v>61</v>
      </c>
      <c r="Y49" s="52" t="s">
        <v>55</v>
      </c>
      <c r="Z49" s="52" t="s">
        <v>56</v>
      </c>
      <c r="AA49" s="52" t="s">
        <v>55</v>
      </c>
    </row>
    <row r="50" spans="1:27" s="50" customFormat="1" ht="35.25" customHeight="1">
      <c r="A50" s="115"/>
      <c r="B50" s="38" t="s">
        <v>49</v>
      </c>
      <c r="C50" s="48" t="s">
        <v>50</v>
      </c>
      <c r="D50" s="38" t="e">
        <f>VLOOKUP($E50,#REF!,2,0)</f>
        <v>#REF!</v>
      </c>
      <c r="E50" s="44">
        <v>8936080322478</v>
      </c>
      <c r="F50" s="51" t="e">
        <f>VLOOKUP($E50,#REF!,3,0)</f>
        <v>#REF!</v>
      </c>
      <c r="G50" s="45">
        <v>244</v>
      </c>
      <c r="H50" s="53" t="e">
        <f t="shared" si="8"/>
        <v>#REF!</v>
      </c>
      <c r="I50" s="41">
        <v>561</v>
      </c>
      <c r="J50" s="41">
        <f t="shared" si="7"/>
        <v>13.04812834224599</v>
      </c>
      <c r="K50" s="40" t="e">
        <f>VLOOKUP($E50,#REF!,8,0)</f>
        <v>#REF!</v>
      </c>
      <c r="L50" s="39">
        <v>95000</v>
      </c>
      <c r="M50" s="42" t="e">
        <f t="shared" si="9"/>
        <v>#REF!</v>
      </c>
      <c r="N50" s="40" t="e">
        <f>VLOOKUP($E50,#REF!,13,0)</f>
        <v>#REF!</v>
      </c>
      <c r="O50" s="49">
        <v>139900</v>
      </c>
      <c r="P50" s="42" t="e">
        <f t="shared" si="10"/>
        <v>#REF!</v>
      </c>
      <c r="Q50" s="47" t="e">
        <f t="shared" si="11"/>
        <v>#REF!</v>
      </c>
      <c r="R50" s="46">
        <f t="shared" si="12"/>
        <v>26.661901358112939</v>
      </c>
      <c r="S50" s="42" t="e">
        <f t="shared" si="13"/>
        <v>#REF!</v>
      </c>
      <c r="T50" s="54"/>
      <c r="U50" s="43"/>
      <c r="V50" s="38" t="e">
        <f>VLOOKUP($E50,#REF!,20,0)</f>
        <v>#REF!</v>
      </c>
      <c r="W50" s="51" t="e">
        <f>VLOOKUP($E50,#REF!,21,0)</f>
        <v>#REF!</v>
      </c>
      <c r="X50" s="52" t="s">
        <v>61</v>
      </c>
      <c r="Y50" s="52" t="s">
        <v>55</v>
      </c>
      <c r="Z50" s="52" t="s">
        <v>56</v>
      </c>
      <c r="AA50" s="52" t="s">
        <v>55</v>
      </c>
    </row>
    <row r="51" spans="1:27" s="50" customFormat="1" ht="35.25" customHeight="1">
      <c r="A51" s="115"/>
      <c r="B51" s="38" t="s">
        <v>49</v>
      </c>
      <c r="C51" s="48" t="s">
        <v>50</v>
      </c>
      <c r="D51" s="38" t="e">
        <f>VLOOKUP($E51,#REF!,2,0)</f>
        <v>#REF!</v>
      </c>
      <c r="E51" s="44">
        <v>8936080323178</v>
      </c>
      <c r="F51" s="51" t="e">
        <f>VLOOKUP($E51,#REF!,3,0)</f>
        <v>#REF!</v>
      </c>
      <c r="G51" s="45">
        <v>86</v>
      </c>
      <c r="H51" s="53" t="e">
        <f t="shared" si="8"/>
        <v>#REF!</v>
      </c>
      <c r="I51" s="41">
        <v>91</v>
      </c>
      <c r="J51" s="41">
        <f t="shared" si="7"/>
        <v>28.351648351648354</v>
      </c>
      <c r="K51" s="40" t="e">
        <f>VLOOKUP($E51,#REF!,8,0)</f>
        <v>#REF!</v>
      </c>
      <c r="L51" s="39">
        <v>90000</v>
      </c>
      <c r="M51" s="42" t="e">
        <f t="shared" si="9"/>
        <v>#REF!</v>
      </c>
      <c r="N51" s="40" t="e">
        <f>VLOOKUP($E51,#REF!,13,0)</f>
        <v>#REF!</v>
      </c>
      <c r="O51" s="49">
        <v>139900</v>
      </c>
      <c r="P51" s="42" t="e">
        <f t="shared" si="10"/>
        <v>#REF!</v>
      </c>
      <c r="Q51" s="47" t="e">
        <f t="shared" si="11"/>
        <v>#REF!</v>
      </c>
      <c r="R51" s="46">
        <f t="shared" si="12"/>
        <v>30.521801286633309</v>
      </c>
      <c r="S51" s="42" t="e">
        <f t="shared" si="13"/>
        <v>#REF!</v>
      </c>
      <c r="T51" s="54"/>
      <c r="U51" s="43"/>
      <c r="V51" s="38" t="e">
        <f>VLOOKUP($E51,#REF!,20,0)</f>
        <v>#REF!</v>
      </c>
      <c r="W51" s="51" t="e">
        <f>VLOOKUP($E51,#REF!,21,0)</f>
        <v>#REF!</v>
      </c>
      <c r="X51" s="52" t="s">
        <v>61</v>
      </c>
      <c r="Y51" s="52" t="s">
        <v>55</v>
      </c>
      <c r="Z51" s="52" t="s">
        <v>56</v>
      </c>
      <c r="AA51" s="52" t="s">
        <v>55</v>
      </c>
    </row>
    <row r="52" spans="1:27" s="50" customFormat="1" ht="35.25" customHeight="1">
      <c r="A52" s="115"/>
      <c r="B52" s="38" t="s">
        <v>49</v>
      </c>
      <c r="C52" s="48" t="s">
        <v>50</v>
      </c>
      <c r="D52" s="38" t="e">
        <f>VLOOKUP($E52,#REF!,2,0)</f>
        <v>#REF!</v>
      </c>
      <c r="E52" s="44">
        <v>8936080325080</v>
      </c>
      <c r="F52" s="51" t="e">
        <f>VLOOKUP($E52,#REF!,3,0)</f>
        <v>#REF!</v>
      </c>
      <c r="G52" s="45">
        <v>250</v>
      </c>
      <c r="H52" s="53" t="e">
        <f t="shared" si="8"/>
        <v>#REF!</v>
      </c>
      <c r="I52" s="41">
        <v>394</v>
      </c>
      <c r="J52" s="41">
        <f t="shared" si="7"/>
        <v>19.035532994923859</v>
      </c>
      <c r="K52" s="40" t="e">
        <f>VLOOKUP($E52,#REF!,8,0)</f>
        <v>#REF!</v>
      </c>
      <c r="L52" s="39">
        <v>90000</v>
      </c>
      <c r="M52" s="42" t="e">
        <f t="shared" si="9"/>
        <v>#REF!</v>
      </c>
      <c r="N52" s="40" t="e">
        <f>VLOOKUP($E52,#REF!,13,0)</f>
        <v>#REF!</v>
      </c>
      <c r="O52" s="49">
        <v>139900</v>
      </c>
      <c r="P52" s="42" t="e">
        <f t="shared" si="10"/>
        <v>#REF!</v>
      </c>
      <c r="Q52" s="47" t="e">
        <f t="shared" si="11"/>
        <v>#REF!</v>
      </c>
      <c r="R52" s="46">
        <f t="shared" si="12"/>
        <v>30.521801286633309</v>
      </c>
      <c r="S52" s="42" t="e">
        <f t="shared" si="13"/>
        <v>#REF!</v>
      </c>
      <c r="T52" s="54"/>
      <c r="U52" s="43"/>
      <c r="V52" s="38" t="e">
        <f>VLOOKUP($E52,#REF!,20,0)</f>
        <v>#REF!</v>
      </c>
      <c r="W52" s="51" t="e">
        <f>VLOOKUP($E52,#REF!,21,0)</f>
        <v>#REF!</v>
      </c>
      <c r="X52" s="52" t="s">
        <v>61</v>
      </c>
      <c r="Y52" s="52" t="s">
        <v>55</v>
      </c>
      <c r="Z52" s="52" t="s">
        <v>56</v>
      </c>
      <c r="AA52" s="52" t="s">
        <v>55</v>
      </c>
    </row>
    <row r="53" spans="1:27" s="50" customFormat="1" ht="35.25" customHeight="1">
      <c r="A53" s="115"/>
      <c r="B53" s="38" t="s">
        <v>49</v>
      </c>
      <c r="C53" s="48" t="s">
        <v>50</v>
      </c>
      <c r="D53" s="38" t="e">
        <f>VLOOKUP($E53,#REF!,2,0)</f>
        <v>#REF!</v>
      </c>
      <c r="E53" s="44">
        <v>8936080322423</v>
      </c>
      <c r="F53" s="51" t="e">
        <f>VLOOKUP($E53,#REF!,3,0)</f>
        <v>#REF!</v>
      </c>
      <c r="G53" s="45">
        <v>148</v>
      </c>
      <c r="H53" s="53" t="e">
        <f t="shared" si="8"/>
        <v>#REF!</v>
      </c>
      <c r="I53" s="41">
        <v>681</v>
      </c>
      <c r="J53" s="41">
        <f t="shared" si="7"/>
        <v>6.5198237885462555</v>
      </c>
      <c r="K53" s="40" t="e">
        <f>VLOOKUP($E53,#REF!,8,0)</f>
        <v>#REF!</v>
      </c>
      <c r="L53" s="39">
        <v>90000</v>
      </c>
      <c r="M53" s="42" t="e">
        <f t="shared" si="9"/>
        <v>#REF!</v>
      </c>
      <c r="N53" s="40" t="e">
        <f>VLOOKUP($E53,#REF!,13,0)</f>
        <v>#REF!</v>
      </c>
      <c r="O53" s="49">
        <v>139900</v>
      </c>
      <c r="P53" s="42" t="e">
        <f t="shared" si="10"/>
        <v>#REF!</v>
      </c>
      <c r="Q53" s="47" t="e">
        <f t="shared" si="11"/>
        <v>#REF!</v>
      </c>
      <c r="R53" s="46">
        <f t="shared" si="12"/>
        <v>30.521801286633309</v>
      </c>
      <c r="S53" s="42" t="e">
        <f t="shared" si="13"/>
        <v>#REF!</v>
      </c>
      <c r="T53" s="54"/>
      <c r="U53" s="43"/>
      <c r="V53" s="38" t="e">
        <f>VLOOKUP($E53,#REF!,20,0)</f>
        <v>#REF!</v>
      </c>
      <c r="W53" s="51" t="e">
        <f>VLOOKUP($E53,#REF!,21,0)</f>
        <v>#REF!</v>
      </c>
      <c r="X53" s="52" t="s">
        <v>61</v>
      </c>
      <c r="Y53" s="52" t="s">
        <v>55</v>
      </c>
      <c r="Z53" s="52" t="s">
        <v>56</v>
      </c>
      <c r="AA53" s="52" t="s">
        <v>55</v>
      </c>
    </row>
    <row r="54" spans="1:27" s="50" customFormat="1" ht="35.25" customHeight="1">
      <c r="A54" s="115"/>
      <c r="B54" s="38" t="s">
        <v>49</v>
      </c>
      <c r="C54" s="48" t="s">
        <v>50</v>
      </c>
      <c r="D54" s="38" t="e">
        <f>VLOOKUP($E54,#REF!,2,0)</f>
        <v>#REF!</v>
      </c>
      <c r="E54" s="44">
        <v>8936080324472</v>
      </c>
      <c r="F54" s="51" t="e">
        <f>VLOOKUP($E54,#REF!,3,0)</f>
        <v>#REF!</v>
      </c>
      <c r="G54" s="45">
        <v>109</v>
      </c>
      <c r="H54" s="53" t="e">
        <f t="shared" si="8"/>
        <v>#REF!</v>
      </c>
      <c r="I54" s="41">
        <v>65</v>
      </c>
      <c r="J54" s="41">
        <f t="shared" si="7"/>
        <v>50.307692307692314</v>
      </c>
      <c r="K54" s="40" t="e">
        <f>VLOOKUP($E54,#REF!,8,0)</f>
        <v>#REF!</v>
      </c>
      <c r="L54" s="39">
        <v>95000</v>
      </c>
      <c r="M54" s="42" t="e">
        <f t="shared" si="9"/>
        <v>#REF!</v>
      </c>
      <c r="N54" s="40" t="e">
        <f>VLOOKUP($E54,#REF!,13,0)</f>
        <v>#REF!</v>
      </c>
      <c r="O54" s="49">
        <v>139900</v>
      </c>
      <c r="P54" s="42" t="e">
        <f t="shared" si="10"/>
        <v>#REF!</v>
      </c>
      <c r="Q54" s="47" t="e">
        <f t="shared" si="11"/>
        <v>#REF!</v>
      </c>
      <c r="R54" s="46">
        <f t="shared" si="12"/>
        <v>26.661901358112939</v>
      </c>
      <c r="S54" s="42" t="e">
        <f t="shared" si="13"/>
        <v>#REF!</v>
      </c>
      <c r="T54" s="54"/>
      <c r="U54" s="43"/>
      <c r="V54" s="38" t="e">
        <f>VLOOKUP($E54,#REF!,20,0)</f>
        <v>#REF!</v>
      </c>
      <c r="W54" s="51" t="e">
        <f>VLOOKUP($E54,#REF!,21,0)</f>
        <v>#REF!</v>
      </c>
      <c r="X54" s="52" t="s">
        <v>61</v>
      </c>
      <c r="Y54" s="52" t="s">
        <v>55</v>
      </c>
      <c r="Z54" s="52" t="s">
        <v>56</v>
      </c>
      <c r="AA54" s="52" t="s">
        <v>55</v>
      </c>
    </row>
    <row r="55" spans="1:27" s="50" customFormat="1" ht="35.25" customHeight="1">
      <c r="A55" s="115"/>
      <c r="B55" s="38" t="s">
        <v>49</v>
      </c>
      <c r="C55" s="48" t="s">
        <v>50</v>
      </c>
      <c r="D55" s="38" t="e">
        <f>VLOOKUP($E55,#REF!,2,0)</f>
        <v>#REF!</v>
      </c>
      <c r="E55" s="44">
        <v>8936200035752</v>
      </c>
      <c r="F55" s="51" t="e">
        <f>VLOOKUP($E55,#REF!,3,0)</f>
        <v>#REF!</v>
      </c>
      <c r="G55" s="45">
        <v>53</v>
      </c>
      <c r="H55" s="53" t="e">
        <f t="shared" si="8"/>
        <v>#REF!</v>
      </c>
      <c r="I55" s="41">
        <v>44</v>
      </c>
      <c r="J55" s="41">
        <f t="shared" si="7"/>
        <v>36.13636363636364</v>
      </c>
      <c r="K55" s="40" t="e">
        <f>VLOOKUP($E55,#REF!,8,0)</f>
        <v>#REF!</v>
      </c>
      <c r="L55" s="39">
        <v>80000</v>
      </c>
      <c r="M55" s="42" t="e">
        <f t="shared" si="9"/>
        <v>#REF!</v>
      </c>
      <c r="N55" s="40" t="e">
        <f>VLOOKUP($E55,#REF!,13,0)</f>
        <v>#REF!</v>
      </c>
      <c r="O55" s="49">
        <v>139900</v>
      </c>
      <c r="P55" s="42" t="e">
        <f t="shared" si="10"/>
        <v>#REF!</v>
      </c>
      <c r="Q55" s="47" t="e">
        <f t="shared" si="11"/>
        <v>#REF!</v>
      </c>
      <c r="R55" s="46">
        <f t="shared" si="12"/>
        <v>38.241601143674053</v>
      </c>
      <c r="S55" s="42" t="e">
        <f t="shared" si="13"/>
        <v>#REF!</v>
      </c>
      <c r="T55" s="54"/>
      <c r="U55" s="43"/>
      <c r="V55" s="38" t="e">
        <f>VLOOKUP($E55,#REF!,20,0)</f>
        <v>#REF!</v>
      </c>
      <c r="W55" s="51" t="e">
        <f>VLOOKUP($E55,#REF!,21,0)</f>
        <v>#REF!</v>
      </c>
      <c r="X55" s="52" t="s">
        <v>61</v>
      </c>
      <c r="Y55" s="52" t="s">
        <v>55</v>
      </c>
      <c r="Z55" s="52" t="s">
        <v>56</v>
      </c>
      <c r="AA55" s="52" t="s">
        <v>55</v>
      </c>
    </row>
    <row r="56" spans="1:27" s="50" customFormat="1" ht="35.25" customHeight="1">
      <c r="A56" s="115"/>
      <c r="B56" s="38" t="s">
        <v>49</v>
      </c>
      <c r="C56" s="48" t="s">
        <v>50</v>
      </c>
      <c r="D56" s="38" t="e">
        <f>VLOOKUP($E56,#REF!,2,0)</f>
        <v>#REF!</v>
      </c>
      <c r="E56" s="44">
        <v>8938513215333</v>
      </c>
      <c r="F56" s="51" t="e">
        <f>VLOOKUP($E56,#REF!,3,0)</f>
        <v>#REF!</v>
      </c>
      <c r="G56" s="45">
        <v>156</v>
      </c>
      <c r="H56" s="53" t="e">
        <f t="shared" si="8"/>
        <v>#REF!</v>
      </c>
      <c r="I56" s="41">
        <v>207</v>
      </c>
      <c r="J56" s="41">
        <f t="shared" si="7"/>
        <v>22.60869565217391</v>
      </c>
      <c r="K56" s="40" t="e">
        <f>VLOOKUP($E56,#REF!,8,0)</f>
        <v>#REF!</v>
      </c>
      <c r="L56" s="39">
        <v>85000</v>
      </c>
      <c r="M56" s="42" t="e">
        <f t="shared" si="9"/>
        <v>#REF!</v>
      </c>
      <c r="N56" s="40" t="e">
        <f>VLOOKUP($E56,#REF!,13,0)</f>
        <v>#REF!</v>
      </c>
      <c r="O56" s="49">
        <v>139900</v>
      </c>
      <c r="P56" s="42" t="e">
        <f t="shared" si="10"/>
        <v>#REF!</v>
      </c>
      <c r="Q56" s="47" t="e">
        <f t="shared" si="11"/>
        <v>#REF!</v>
      </c>
      <c r="R56" s="46">
        <f t="shared" si="12"/>
        <v>34.381701215153683</v>
      </c>
      <c r="S56" s="42" t="e">
        <f t="shared" si="13"/>
        <v>#REF!</v>
      </c>
      <c r="T56" s="54"/>
      <c r="U56" s="43"/>
      <c r="V56" s="38" t="e">
        <f>VLOOKUP($E56,#REF!,20,0)</f>
        <v>#REF!</v>
      </c>
      <c r="W56" s="51" t="e">
        <f>VLOOKUP($E56,#REF!,21,0)</f>
        <v>#REF!</v>
      </c>
      <c r="X56" s="52" t="s">
        <v>61</v>
      </c>
      <c r="Y56" s="52" t="s">
        <v>55</v>
      </c>
      <c r="Z56" s="52" t="s">
        <v>56</v>
      </c>
      <c r="AA56" s="52" t="s">
        <v>55</v>
      </c>
    </row>
    <row r="57" spans="1:27" s="50" customFormat="1" ht="35.25" customHeight="1">
      <c r="A57" s="115"/>
      <c r="B57" s="38" t="s">
        <v>49</v>
      </c>
      <c r="C57" s="48" t="s">
        <v>50</v>
      </c>
      <c r="D57" s="38" t="e">
        <f>VLOOKUP($E57,#REF!,2,0)</f>
        <v>#REF!</v>
      </c>
      <c r="E57" s="44">
        <v>8938513215104</v>
      </c>
      <c r="F57" s="51" t="e">
        <f>VLOOKUP($E57,#REF!,3,0)</f>
        <v>#REF!</v>
      </c>
      <c r="G57" s="45">
        <v>297</v>
      </c>
      <c r="H57" s="53" t="e">
        <f t="shared" si="8"/>
        <v>#REF!</v>
      </c>
      <c r="I57" s="41">
        <v>165</v>
      </c>
      <c r="J57" s="41">
        <f t="shared" si="7"/>
        <v>54</v>
      </c>
      <c r="K57" s="40" t="e">
        <f>VLOOKUP($E57,#REF!,8,0)</f>
        <v>#REF!</v>
      </c>
      <c r="L57" s="39">
        <v>100000</v>
      </c>
      <c r="M57" s="42" t="e">
        <f t="shared" si="9"/>
        <v>#REF!</v>
      </c>
      <c r="N57" s="40" t="e">
        <f>VLOOKUP($E57,#REF!,13,0)</f>
        <v>#REF!</v>
      </c>
      <c r="O57" s="49">
        <v>139900</v>
      </c>
      <c r="P57" s="42" t="e">
        <f t="shared" si="10"/>
        <v>#REF!</v>
      </c>
      <c r="Q57" s="47" t="e">
        <f t="shared" si="11"/>
        <v>#REF!</v>
      </c>
      <c r="R57" s="46">
        <f t="shared" si="12"/>
        <v>22.802001429592565</v>
      </c>
      <c r="S57" s="42" t="e">
        <f t="shared" si="13"/>
        <v>#REF!</v>
      </c>
      <c r="T57" s="54">
        <v>0.1</v>
      </c>
      <c r="U57" s="43"/>
      <c r="V57" s="38" t="e">
        <f>VLOOKUP($E57,#REF!,20,0)</f>
        <v>#REF!</v>
      </c>
      <c r="W57" s="51" t="e">
        <f>VLOOKUP($E57,#REF!,21,0)</f>
        <v>#REF!</v>
      </c>
      <c r="X57" s="52" t="s">
        <v>61</v>
      </c>
      <c r="Y57" s="52" t="s">
        <v>55</v>
      </c>
      <c r="Z57" s="52" t="s">
        <v>56</v>
      </c>
      <c r="AA57" s="52" t="s">
        <v>55</v>
      </c>
    </row>
    <row r="58" spans="1:27" s="50" customFormat="1" ht="35.25" customHeight="1">
      <c r="A58" s="115"/>
      <c r="B58" s="38" t="s">
        <v>49</v>
      </c>
      <c r="C58" s="48" t="s">
        <v>50</v>
      </c>
      <c r="D58" s="38" t="e">
        <f>VLOOKUP($E58,#REF!,2,0)</f>
        <v>#REF!</v>
      </c>
      <c r="E58" s="44">
        <v>8938513215180</v>
      </c>
      <c r="F58" s="51" t="e">
        <f>VLOOKUP($E58,#REF!,3,0)</f>
        <v>#REF!</v>
      </c>
      <c r="G58" s="45">
        <v>191</v>
      </c>
      <c r="H58" s="53" t="e">
        <f t="shared" si="8"/>
        <v>#REF!</v>
      </c>
      <c r="I58" s="41">
        <v>108</v>
      </c>
      <c r="J58" s="41">
        <f t="shared" si="7"/>
        <v>53.055555555555557</v>
      </c>
      <c r="K58" s="40" t="e">
        <f>VLOOKUP($E58,#REF!,8,0)</f>
        <v>#REF!</v>
      </c>
      <c r="L58" s="39">
        <v>100000</v>
      </c>
      <c r="M58" s="42" t="e">
        <f t="shared" si="9"/>
        <v>#REF!</v>
      </c>
      <c r="N58" s="40" t="e">
        <f>VLOOKUP($E58,#REF!,13,0)</f>
        <v>#REF!</v>
      </c>
      <c r="O58" s="49">
        <v>139900</v>
      </c>
      <c r="P58" s="42" t="e">
        <f t="shared" si="10"/>
        <v>#REF!</v>
      </c>
      <c r="Q58" s="47" t="e">
        <f t="shared" si="11"/>
        <v>#REF!</v>
      </c>
      <c r="R58" s="46">
        <f t="shared" si="12"/>
        <v>22.802001429592565</v>
      </c>
      <c r="S58" s="42" t="e">
        <f t="shared" si="13"/>
        <v>#REF!</v>
      </c>
      <c r="T58" s="54">
        <v>0.1</v>
      </c>
      <c r="U58" s="43"/>
      <c r="V58" s="38" t="e">
        <f>VLOOKUP($E58,#REF!,20,0)</f>
        <v>#REF!</v>
      </c>
      <c r="W58" s="51" t="e">
        <f>VLOOKUP($E58,#REF!,21,0)</f>
        <v>#REF!</v>
      </c>
      <c r="X58" s="52" t="s">
        <v>61</v>
      </c>
      <c r="Y58" s="52" t="s">
        <v>55</v>
      </c>
      <c r="Z58" s="52" t="s">
        <v>56</v>
      </c>
      <c r="AA58" s="52" t="s">
        <v>55</v>
      </c>
    </row>
    <row r="59" spans="1:27" s="50" customFormat="1" ht="35.25" customHeight="1">
      <c r="A59" s="115"/>
      <c r="B59" s="38" t="s">
        <v>49</v>
      </c>
      <c r="C59" s="48" t="s">
        <v>50</v>
      </c>
      <c r="D59" s="38" t="e">
        <f>VLOOKUP($E59,#REF!,2,0)</f>
        <v>#REF!</v>
      </c>
      <c r="E59" s="44">
        <v>8936053050971</v>
      </c>
      <c r="F59" s="51" t="e">
        <f>VLOOKUP($E59,#REF!,3,0)</f>
        <v>#REF!</v>
      </c>
      <c r="G59" s="45">
        <v>278</v>
      </c>
      <c r="H59" s="53" t="e">
        <f t="shared" si="8"/>
        <v>#REF!</v>
      </c>
      <c r="I59" s="41">
        <v>295</v>
      </c>
      <c r="J59" s="41">
        <f t="shared" si="7"/>
        <v>28.271186440677965</v>
      </c>
      <c r="K59" s="40" t="e">
        <f>VLOOKUP($E59,#REF!,8,0)</f>
        <v>#REF!</v>
      </c>
      <c r="L59" s="39">
        <v>90000</v>
      </c>
      <c r="M59" s="42" t="e">
        <f t="shared" si="9"/>
        <v>#REF!</v>
      </c>
      <c r="N59" s="40" t="e">
        <f>VLOOKUP($E59,#REF!,13,0)</f>
        <v>#REF!</v>
      </c>
      <c r="O59" s="49">
        <v>139900</v>
      </c>
      <c r="P59" s="42" t="e">
        <f t="shared" si="10"/>
        <v>#REF!</v>
      </c>
      <c r="Q59" s="47" t="e">
        <f t="shared" si="11"/>
        <v>#REF!</v>
      </c>
      <c r="R59" s="46">
        <f t="shared" si="12"/>
        <v>30.521801286633309</v>
      </c>
      <c r="S59" s="42" t="e">
        <f t="shared" si="13"/>
        <v>#REF!</v>
      </c>
      <c r="T59" s="54"/>
      <c r="U59" s="43"/>
      <c r="V59" s="38" t="e">
        <f>VLOOKUP($E59,#REF!,20,0)</f>
        <v>#REF!</v>
      </c>
      <c r="W59" s="51" t="e">
        <f>VLOOKUP($E59,#REF!,21,0)</f>
        <v>#REF!</v>
      </c>
      <c r="X59" s="52" t="s">
        <v>61</v>
      </c>
      <c r="Y59" s="52" t="s">
        <v>55</v>
      </c>
      <c r="Z59" s="52" t="s">
        <v>56</v>
      </c>
      <c r="AA59" s="52" t="s">
        <v>55</v>
      </c>
    </row>
    <row r="60" spans="1:27" s="50" customFormat="1" ht="35.25" customHeight="1">
      <c r="A60" s="115"/>
      <c r="B60" s="38" t="s">
        <v>49</v>
      </c>
      <c r="C60" s="48" t="s">
        <v>50</v>
      </c>
      <c r="D60" s="38" t="e">
        <f>VLOOKUP($E60,#REF!,2,0)</f>
        <v>#REF!</v>
      </c>
      <c r="E60" s="44">
        <v>8936053054672</v>
      </c>
      <c r="F60" s="51" t="e">
        <f>VLOOKUP($E60,#REF!,3,0)</f>
        <v>#REF!</v>
      </c>
      <c r="G60" s="45">
        <v>120</v>
      </c>
      <c r="H60" s="53" t="e">
        <f t="shared" si="8"/>
        <v>#REF!</v>
      </c>
      <c r="I60" s="41">
        <v>150</v>
      </c>
      <c r="J60" s="41">
        <f t="shared" si="7"/>
        <v>24</v>
      </c>
      <c r="K60" s="40" t="e">
        <f>VLOOKUP($E60,#REF!,8,0)</f>
        <v>#REF!</v>
      </c>
      <c r="L60" s="39">
        <v>98000</v>
      </c>
      <c r="M60" s="42" t="e">
        <f t="shared" si="9"/>
        <v>#REF!</v>
      </c>
      <c r="N60" s="40" t="e">
        <f>VLOOKUP($E60,#REF!,13,0)</f>
        <v>#REF!</v>
      </c>
      <c r="O60" s="49">
        <v>139900</v>
      </c>
      <c r="P60" s="42" t="e">
        <f t="shared" si="10"/>
        <v>#REF!</v>
      </c>
      <c r="Q60" s="47" t="e">
        <f t="shared" si="11"/>
        <v>#REF!</v>
      </c>
      <c r="R60" s="46">
        <f t="shared" si="12"/>
        <v>24.345961401000714</v>
      </c>
      <c r="S60" s="42" t="e">
        <f t="shared" si="13"/>
        <v>#REF!</v>
      </c>
      <c r="T60" s="54">
        <v>0.13</v>
      </c>
      <c r="U60" s="43"/>
      <c r="V60" s="38" t="e">
        <f>VLOOKUP($E60,#REF!,20,0)</f>
        <v>#REF!</v>
      </c>
      <c r="W60" s="51" t="e">
        <f>VLOOKUP($E60,#REF!,21,0)</f>
        <v>#REF!</v>
      </c>
      <c r="X60" s="52" t="s">
        <v>61</v>
      </c>
      <c r="Y60" s="52" t="s">
        <v>55</v>
      </c>
      <c r="Z60" s="52" t="s">
        <v>56</v>
      </c>
      <c r="AA60" s="52" t="s">
        <v>55</v>
      </c>
    </row>
    <row r="61" spans="1:27" s="50" customFormat="1" ht="35.25" customHeight="1">
      <c r="A61" s="116"/>
      <c r="B61" s="38" t="s">
        <v>49</v>
      </c>
      <c r="C61" s="48" t="s">
        <v>50</v>
      </c>
      <c r="D61" s="38" t="e">
        <f>VLOOKUP($E61,#REF!,2,0)</f>
        <v>#REF!</v>
      </c>
      <c r="E61" s="44">
        <v>8936053052753</v>
      </c>
      <c r="F61" s="51" t="e">
        <f>VLOOKUP($E61,#REF!,3,0)</f>
        <v>#REF!</v>
      </c>
      <c r="G61" s="45">
        <v>129</v>
      </c>
      <c r="H61" s="53" t="e">
        <f t="shared" si="8"/>
        <v>#REF!</v>
      </c>
      <c r="I61" s="41">
        <v>303</v>
      </c>
      <c r="J61" s="41">
        <f t="shared" si="7"/>
        <v>12.772277227722773</v>
      </c>
      <c r="K61" s="40" t="e">
        <f>VLOOKUP($E61,#REF!,8,0)</f>
        <v>#REF!</v>
      </c>
      <c r="L61" s="39">
        <v>90000</v>
      </c>
      <c r="M61" s="42" t="e">
        <f t="shared" si="9"/>
        <v>#REF!</v>
      </c>
      <c r="N61" s="40" t="e">
        <f>VLOOKUP($E61,#REF!,13,0)</f>
        <v>#REF!</v>
      </c>
      <c r="O61" s="49">
        <v>139900</v>
      </c>
      <c r="P61" s="42" t="e">
        <f t="shared" si="10"/>
        <v>#REF!</v>
      </c>
      <c r="Q61" s="47" t="e">
        <f t="shared" si="11"/>
        <v>#REF!</v>
      </c>
      <c r="R61" s="46">
        <f t="shared" si="12"/>
        <v>30.521801286633309</v>
      </c>
      <c r="S61" s="42" t="e">
        <f t="shared" si="13"/>
        <v>#REF!</v>
      </c>
      <c r="T61" s="54"/>
      <c r="U61" s="43"/>
      <c r="V61" s="38" t="e">
        <f>VLOOKUP($E61,#REF!,20,0)</f>
        <v>#REF!</v>
      </c>
      <c r="W61" s="51" t="e">
        <f>VLOOKUP($E61,#REF!,21,0)</f>
        <v>#REF!</v>
      </c>
      <c r="X61" s="52" t="s">
        <v>61</v>
      </c>
      <c r="Y61" s="52" t="s">
        <v>55</v>
      </c>
      <c r="Z61" s="52" t="s">
        <v>56</v>
      </c>
      <c r="AA61" s="52" t="s">
        <v>55</v>
      </c>
    </row>
    <row r="62" spans="1:27" s="50" customFormat="1" ht="35.25" customHeight="1">
      <c r="A62" s="114">
        <v>7</v>
      </c>
      <c r="B62" s="38" t="s">
        <v>49</v>
      </c>
      <c r="C62" s="48" t="s">
        <v>50</v>
      </c>
      <c r="D62" s="38" t="e">
        <f>VLOOKUP($E62,#REF!,2,0)</f>
        <v>#REF!</v>
      </c>
      <c r="E62" s="44">
        <v>8938513215227</v>
      </c>
      <c r="F62" s="51" t="e">
        <f>VLOOKUP($E62,#REF!,3,0)</f>
        <v>#REF!</v>
      </c>
      <c r="G62" s="45">
        <v>89</v>
      </c>
      <c r="H62" s="53" t="e">
        <f t="shared" si="8"/>
        <v>#REF!</v>
      </c>
      <c r="I62" s="41">
        <v>394</v>
      </c>
      <c r="J62" s="41">
        <f t="shared" si="7"/>
        <v>6.7766497461928941</v>
      </c>
      <c r="K62" s="40" t="e">
        <f>VLOOKUP($E62,#REF!,8,0)</f>
        <v>#REF!</v>
      </c>
      <c r="L62" s="39">
        <v>110000</v>
      </c>
      <c r="M62" s="42" t="e">
        <f t="shared" si="9"/>
        <v>#REF!</v>
      </c>
      <c r="N62" s="40" t="e">
        <f>VLOOKUP($E62,#REF!,13,0)</f>
        <v>#REF!</v>
      </c>
      <c r="O62" s="49">
        <v>159900</v>
      </c>
      <c r="P62" s="42" t="e">
        <f t="shared" si="10"/>
        <v>#REF!</v>
      </c>
      <c r="Q62" s="47" t="e">
        <f t="shared" si="11"/>
        <v>#REF!</v>
      </c>
      <c r="R62" s="46">
        <f t="shared" si="12"/>
        <v>25.703564727954962</v>
      </c>
      <c r="S62" s="42" t="e">
        <f t="shared" si="13"/>
        <v>#REF!</v>
      </c>
      <c r="T62" s="54"/>
      <c r="U62" s="43"/>
      <c r="V62" s="38" t="e">
        <f>VLOOKUP($E62,#REF!,20,0)</f>
        <v>#REF!</v>
      </c>
      <c r="W62" s="51" t="e">
        <f>VLOOKUP($E62,#REF!,21,0)</f>
        <v>#REF!</v>
      </c>
      <c r="X62" s="52" t="s">
        <v>61</v>
      </c>
      <c r="Y62" s="52" t="s">
        <v>55</v>
      </c>
      <c r="Z62" s="52" t="s">
        <v>56</v>
      </c>
      <c r="AA62" s="52" t="s">
        <v>55</v>
      </c>
    </row>
    <row r="63" spans="1:27" s="50" customFormat="1" ht="35.25" customHeight="1">
      <c r="A63" s="115"/>
      <c r="B63" s="38" t="s">
        <v>49</v>
      </c>
      <c r="C63" s="48" t="s">
        <v>50</v>
      </c>
      <c r="D63" s="38" t="e">
        <f>VLOOKUP($E63,#REF!,2,0)</f>
        <v>#REF!</v>
      </c>
      <c r="E63" s="44">
        <v>8936200030290</v>
      </c>
      <c r="F63" s="51" t="e">
        <f>VLOOKUP($E63,#REF!,3,0)</f>
        <v>#REF!</v>
      </c>
      <c r="G63" s="45">
        <v>186</v>
      </c>
      <c r="H63" s="53" t="e">
        <f t="shared" si="8"/>
        <v>#REF!</v>
      </c>
      <c r="I63" s="41">
        <v>309</v>
      </c>
      <c r="J63" s="41">
        <f t="shared" si="7"/>
        <v>18.058252427184463</v>
      </c>
      <c r="K63" s="40" t="e">
        <f>VLOOKUP($E63,#REF!,8,0)</f>
        <v>#REF!</v>
      </c>
      <c r="L63" s="39">
        <v>110000</v>
      </c>
      <c r="M63" s="42" t="e">
        <f t="shared" si="9"/>
        <v>#REF!</v>
      </c>
      <c r="N63" s="40" t="e">
        <f>VLOOKUP($E63,#REF!,13,0)</f>
        <v>#REF!</v>
      </c>
      <c r="O63" s="49">
        <v>159900</v>
      </c>
      <c r="P63" s="42" t="e">
        <f t="shared" si="10"/>
        <v>#REF!</v>
      </c>
      <c r="Q63" s="47" t="e">
        <f t="shared" si="11"/>
        <v>#REF!</v>
      </c>
      <c r="R63" s="46">
        <f t="shared" si="12"/>
        <v>25.703564727954962</v>
      </c>
      <c r="S63" s="42" t="e">
        <f t="shared" si="13"/>
        <v>#REF!</v>
      </c>
      <c r="T63" s="54"/>
      <c r="U63" s="43"/>
      <c r="V63" s="38" t="e">
        <f>VLOOKUP($E63,#REF!,20,0)</f>
        <v>#REF!</v>
      </c>
      <c r="W63" s="51" t="e">
        <f>VLOOKUP($E63,#REF!,21,0)</f>
        <v>#REF!</v>
      </c>
      <c r="X63" s="52" t="s">
        <v>61</v>
      </c>
      <c r="Y63" s="52" t="s">
        <v>55</v>
      </c>
      <c r="Z63" s="52" t="s">
        <v>56</v>
      </c>
      <c r="AA63" s="52" t="s">
        <v>55</v>
      </c>
    </row>
    <row r="64" spans="1:27" s="50" customFormat="1" ht="35.25" customHeight="1">
      <c r="A64" s="115"/>
      <c r="B64" s="38" t="s">
        <v>49</v>
      </c>
      <c r="C64" s="48" t="s">
        <v>50</v>
      </c>
      <c r="D64" s="38" t="e">
        <f>VLOOKUP($E64,#REF!,2,0)</f>
        <v>#REF!</v>
      </c>
      <c r="E64" s="44">
        <v>8936200038227</v>
      </c>
      <c r="F64" s="51" t="e">
        <f>VLOOKUP($E64,#REF!,3,0)</f>
        <v>#REF!</v>
      </c>
      <c r="G64" s="45">
        <v>208</v>
      </c>
      <c r="H64" s="53" t="e">
        <f t="shared" si="8"/>
        <v>#REF!</v>
      </c>
      <c r="I64" s="41">
        <v>281</v>
      </c>
      <c r="J64" s="41">
        <f t="shared" si="7"/>
        <v>22.206405693950177</v>
      </c>
      <c r="K64" s="40" t="e">
        <f>VLOOKUP($E64,#REF!,8,0)</f>
        <v>#REF!</v>
      </c>
      <c r="L64" s="39">
        <v>105000</v>
      </c>
      <c r="M64" s="42" t="e">
        <f t="shared" si="9"/>
        <v>#REF!</v>
      </c>
      <c r="N64" s="40" t="e">
        <f>VLOOKUP($E64,#REF!,13,0)</f>
        <v>#REF!</v>
      </c>
      <c r="O64" s="49">
        <v>159900</v>
      </c>
      <c r="P64" s="42" t="e">
        <f t="shared" si="10"/>
        <v>#REF!</v>
      </c>
      <c r="Q64" s="47" t="e">
        <f t="shared" si="11"/>
        <v>#REF!</v>
      </c>
      <c r="R64" s="46">
        <f t="shared" si="12"/>
        <v>29.080675422138825</v>
      </c>
      <c r="S64" s="42" t="e">
        <f t="shared" si="13"/>
        <v>#REF!</v>
      </c>
      <c r="T64" s="54"/>
      <c r="U64" s="43"/>
      <c r="V64" s="38" t="e">
        <f>VLOOKUP($E64,#REF!,20,0)</f>
        <v>#REF!</v>
      </c>
      <c r="W64" s="51" t="e">
        <f>VLOOKUP($E64,#REF!,21,0)</f>
        <v>#REF!</v>
      </c>
      <c r="X64" s="52" t="s">
        <v>61</v>
      </c>
      <c r="Y64" s="52" t="s">
        <v>55</v>
      </c>
      <c r="Z64" s="52" t="s">
        <v>56</v>
      </c>
      <c r="AA64" s="52" t="s">
        <v>55</v>
      </c>
    </row>
    <row r="65" spans="1:27" s="50" customFormat="1" ht="35.25" customHeight="1">
      <c r="A65" s="115"/>
      <c r="B65" s="38" t="s">
        <v>49</v>
      </c>
      <c r="C65" s="48" t="s">
        <v>50</v>
      </c>
      <c r="D65" s="38" t="e">
        <f>VLOOKUP($E65,#REF!,2,0)</f>
        <v>#REF!</v>
      </c>
      <c r="E65" s="58">
        <v>8936053053675</v>
      </c>
      <c r="F65" s="51" t="e">
        <f>VLOOKUP($E65,#REF!,3,0)</f>
        <v>#REF!</v>
      </c>
      <c r="G65" s="56">
        <v>764</v>
      </c>
      <c r="H65" s="53" t="e">
        <f t="shared" si="8"/>
        <v>#REF!</v>
      </c>
      <c r="I65" s="41">
        <v>941</v>
      </c>
      <c r="J65" s="60">
        <f t="shared" si="7"/>
        <v>24.357066950053134</v>
      </c>
      <c r="K65" s="59" t="e">
        <f>VLOOKUP($E65,#REF!,8,0)</f>
        <v>#REF!</v>
      </c>
      <c r="L65" s="39">
        <v>108000</v>
      </c>
      <c r="M65" s="57" t="e">
        <f t="shared" si="9"/>
        <v>#REF!</v>
      </c>
      <c r="N65" s="59" t="e">
        <f>VLOOKUP($E65,#REF!,13,0)</f>
        <v>#REF!</v>
      </c>
      <c r="O65" s="49">
        <v>159900</v>
      </c>
      <c r="P65" s="42" t="e">
        <f t="shared" si="10"/>
        <v>#REF!</v>
      </c>
      <c r="Q65" s="47" t="e">
        <f t="shared" si="11"/>
        <v>#REF!</v>
      </c>
      <c r="R65" s="46">
        <f t="shared" si="12"/>
        <v>27.054409005628511</v>
      </c>
      <c r="S65" s="42" t="e">
        <f t="shared" si="13"/>
        <v>#REF!</v>
      </c>
      <c r="T65" s="54"/>
      <c r="U65" s="43"/>
      <c r="V65" s="38" t="e">
        <f>VLOOKUP($E65,#REF!,20,0)</f>
        <v>#REF!</v>
      </c>
      <c r="W65" s="51" t="e">
        <f>VLOOKUP($E65,#REF!,21,0)</f>
        <v>#REF!</v>
      </c>
      <c r="X65" s="52" t="s">
        <v>61</v>
      </c>
      <c r="Y65" s="52" t="s">
        <v>55</v>
      </c>
      <c r="Z65" s="52" t="s">
        <v>56</v>
      </c>
      <c r="AA65" s="52" t="s">
        <v>55</v>
      </c>
    </row>
    <row r="66" spans="1:27" s="50" customFormat="1" ht="35.25" customHeight="1">
      <c r="A66" s="115"/>
      <c r="B66" s="38" t="s">
        <v>49</v>
      </c>
      <c r="C66" s="48" t="s">
        <v>50</v>
      </c>
      <c r="D66" s="38" t="e">
        <f>VLOOKUP($E66,#REF!,2,0)</f>
        <v>#REF!</v>
      </c>
      <c r="E66" s="44">
        <v>8936053052098</v>
      </c>
      <c r="F66" s="51" t="e">
        <f>VLOOKUP($E66,#REF!,3,0)</f>
        <v>#REF!</v>
      </c>
      <c r="G66" s="45">
        <v>271</v>
      </c>
      <c r="H66" s="53" t="e">
        <f t="shared" si="8"/>
        <v>#REF!</v>
      </c>
      <c r="I66" s="41">
        <v>797</v>
      </c>
      <c r="J66" s="41">
        <f t="shared" si="7"/>
        <v>10.200752823086574</v>
      </c>
      <c r="K66" s="40" t="e">
        <f>VLOOKUP($E66,#REF!,8,0)</f>
        <v>#REF!</v>
      </c>
      <c r="L66" s="39">
        <v>108000</v>
      </c>
      <c r="M66" s="42" t="e">
        <f t="shared" si="9"/>
        <v>#REF!</v>
      </c>
      <c r="N66" s="40" t="e">
        <f>VLOOKUP($E66,#REF!,13,0)</f>
        <v>#REF!</v>
      </c>
      <c r="O66" s="49">
        <v>159900</v>
      </c>
      <c r="P66" s="42" t="e">
        <f t="shared" si="10"/>
        <v>#REF!</v>
      </c>
      <c r="Q66" s="47" t="e">
        <f t="shared" si="11"/>
        <v>#REF!</v>
      </c>
      <c r="R66" s="46">
        <f t="shared" si="12"/>
        <v>27.054409005628511</v>
      </c>
      <c r="S66" s="42" t="e">
        <f t="shared" si="13"/>
        <v>#REF!</v>
      </c>
      <c r="T66" s="54"/>
      <c r="U66" s="43"/>
      <c r="V66" s="38" t="e">
        <f>VLOOKUP($E66,#REF!,20,0)</f>
        <v>#REF!</v>
      </c>
      <c r="W66" s="51" t="e">
        <f>VLOOKUP($E66,#REF!,21,0)</f>
        <v>#REF!</v>
      </c>
      <c r="X66" s="52" t="s">
        <v>61</v>
      </c>
      <c r="Y66" s="52" t="s">
        <v>55</v>
      </c>
      <c r="Z66" s="52" t="s">
        <v>56</v>
      </c>
      <c r="AA66" s="52" t="s">
        <v>55</v>
      </c>
    </row>
    <row r="67" spans="1:27" s="50" customFormat="1" ht="35.25" customHeight="1">
      <c r="A67" s="115"/>
      <c r="B67" s="38" t="s">
        <v>49</v>
      </c>
      <c r="C67" s="48" t="s">
        <v>50</v>
      </c>
      <c r="D67" s="38" t="e">
        <f>VLOOKUP($E67,#REF!,2,0)</f>
        <v>#REF!</v>
      </c>
      <c r="E67" s="44">
        <v>8936053051435</v>
      </c>
      <c r="F67" s="51" t="e">
        <f>VLOOKUP($E67,#REF!,3,0)</f>
        <v>#REF!</v>
      </c>
      <c r="G67" s="45">
        <v>598</v>
      </c>
      <c r="H67" s="53" t="e">
        <f t="shared" si="8"/>
        <v>#REF!</v>
      </c>
      <c r="I67" s="41">
        <v>547</v>
      </c>
      <c r="J67" s="41">
        <f t="shared" si="7"/>
        <v>32.797074954296157</v>
      </c>
      <c r="K67" s="40" t="e">
        <f>VLOOKUP($E67,#REF!,8,0)</f>
        <v>#REF!</v>
      </c>
      <c r="L67" s="39">
        <v>105000</v>
      </c>
      <c r="M67" s="42" t="e">
        <f t="shared" si="9"/>
        <v>#REF!</v>
      </c>
      <c r="N67" s="40" t="e">
        <f>VLOOKUP($E67,#REF!,13,0)</f>
        <v>#REF!</v>
      </c>
      <c r="O67" s="49">
        <v>159900</v>
      </c>
      <c r="P67" s="42" t="e">
        <f t="shared" si="10"/>
        <v>#REF!</v>
      </c>
      <c r="Q67" s="47" t="e">
        <f t="shared" si="11"/>
        <v>#REF!</v>
      </c>
      <c r="R67" s="46">
        <f t="shared" si="12"/>
        <v>29.080675422138825</v>
      </c>
      <c r="S67" s="42" t="e">
        <f t="shared" si="13"/>
        <v>#REF!</v>
      </c>
      <c r="T67" s="54"/>
      <c r="U67" s="43"/>
      <c r="V67" s="38" t="e">
        <f>VLOOKUP($E67,#REF!,20,0)</f>
        <v>#REF!</v>
      </c>
      <c r="W67" s="51" t="e">
        <f>VLOOKUP($E67,#REF!,21,0)</f>
        <v>#REF!</v>
      </c>
      <c r="X67" s="52" t="s">
        <v>61</v>
      </c>
      <c r="Y67" s="52" t="s">
        <v>55</v>
      </c>
      <c r="Z67" s="52" t="s">
        <v>56</v>
      </c>
      <c r="AA67" s="52" t="s">
        <v>55</v>
      </c>
    </row>
    <row r="68" spans="1:27" s="50" customFormat="1" ht="35.25" customHeight="1">
      <c r="A68" s="115"/>
      <c r="B68" s="38" t="s">
        <v>49</v>
      </c>
      <c r="C68" s="48" t="s">
        <v>50</v>
      </c>
      <c r="D68" s="38" t="e">
        <f>VLOOKUP($E68,#REF!,2,0)</f>
        <v>#REF!</v>
      </c>
      <c r="E68" s="44">
        <v>8936115163670</v>
      </c>
      <c r="F68" s="51" t="e">
        <f>VLOOKUP($E68,#REF!,3,0)</f>
        <v>#REF!</v>
      </c>
      <c r="G68" s="45">
        <v>289</v>
      </c>
      <c r="H68" s="53" t="e">
        <f t="shared" si="8"/>
        <v>#REF!</v>
      </c>
      <c r="I68" s="41">
        <v>476</v>
      </c>
      <c r="J68" s="41">
        <f t="shared" si="7"/>
        <v>18.214285714285715</v>
      </c>
      <c r="K68" s="40" t="e">
        <f>VLOOKUP($E68,#REF!,8,0)</f>
        <v>#REF!</v>
      </c>
      <c r="L68" s="39">
        <v>110000</v>
      </c>
      <c r="M68" s="42" t="e">
        <f t="shared" si="9"/>
        <v>#REF!</v>
      </c>
      <c r="N68" s="40" t="e">
        <f>VLOOKUP($E68,#REF!,13,0)</f>
        <v>#REF!</v>
      </c>
      <c r="O68" s="49">
        <v>159900</v>
      </c>
      <c r="P68" s="42" t="e">
        <f t="shared" si="10"/>
        <v>#REF!</v>
      </c>
      <c r="Q68" s="47" t="e">
        <f t="shared" si="11"/>
        <v>#REF!</v>
      </c>
      <c r="R68" s="46">
        <f t="shared" si="12"/>
        <v>25.703564727954962</v>
      </c>
      <c r="S68" s="42" t="e">
        <f t="shared" si="13"/>
        <v>#REF!</v>
      </c>
      <c r="T68" s="54"/>
      <c r="U68" s="43"/>
      <c r="V68" s="38" t="e">
        <f>VLOOKUP($E68,#REF!,20,0)</f>
        <v>#REF!</v>
      </c>
      <c r="W68" s="51" t="e">
        <f>VLOOKUP($E68,#REF!,21,0)</f>
        <v>#REF!</v>
      </c>
      <c r="X68" s="52" t="s">
        <v>61</v>
      </c>
      <c r="Y68" s="52" t="s">
        <v>55</v>
      </c>
      <c r="Z68" s="52" t="s">
        <v>56</v>
      </c>
      <c r="AA68" s="52" t="s">
        <v>55</v>
      </c>
    </row>
    <row r="69" spans="1:27" s="50" customFormat="1" ht="35.25" customHeight="1">
      <c r="A69" s="115"/>
      <c r="B69" s="38" t="s">
        <v>49</v>
      </c>
      <c r="C69" s="48" t="s">
        <v>50</v>
      </c>
      <c r="D69" s="38" t="e">
        <f>VLOOKUP($E69,#REF!,2,0)</f>
        <v>#REF!</v>
      </c>
      <c r="E69" s="44">
        <v>8936148360879</v>
      </c>
      <c r="F69" s="51" t="e">
        <f>VLOOKUP($E69,#REF!,3,0)</f>
        <v>#REF!</v>
      </c>
      <c r="G69" s="45">
        <v>280</v>
      </c>
      <c r="H69" s="53" t="e">
        <f t="shared" si="8"/>
        <v>#REF!</v>
      </c>
      <c r="I69" s="41">
        <v>454</v>
      </c>
      <c r="J69" s="41">
        <f t="shared" si="7"/>
        <v>18.502202643171806</v>
      </c>
      <c r="K69" s="40" t="e">
        <f>VLOOKUP($E69,#REF!,8,0)</f>
        <v>#REF!</v>
      </c>
      <c r="L69" s="39">
        <v>107402</v>
      </c>
      <c r="M69" s="42" t="e">
        <f t="shared" si="9"/>
        <v>#REF!</v>
      </c>
      <c r="N69" s="40" t="e">
        <f>VLOOKUP($E69,#REF!,13,0)</f>
        <v>#REF!</v>
      </c>
      <c r="O69" s="49">
        <v>159900</v>
      </c>
      <c r="P69" s="42" t="e">
        <f t="shared" si="10"/>
        <v>#REF!</v>
      </c>
      <c r="Q69" s="47" t="e">
        <f t="shared" si="11"/>
        <v>#REF!</v>
      </c>
      <c r="R69" s="46">
        <f t="shared" si="12"/>
        <v>27.458311444652907</v>
      </c>
      <c r="S69" s="42" t="e">
        <f t="shared" si="13"/>
        <v>#REF!</v>
      </c>
      <c r="T69" s="54"/>
      <c r="U69" s="43"/>
      <c r="V69" s="38" t="e">
        <f>VLOOKUP($E69,#REF!,20,0)</f>
        <v>#REF!</v>
      </c>
      <c r="W69" s="51" t="e">
        <f>VLOOKUP($E69,#REF!,21,0)</f>
        <v>#REF!</v>
      </c>
      <c r="X69" s="52" t="s">
        <v>61</v>
      </c>
      <c r="Y69" s="52" t="s">
        <v>55</v>
      </c>
      <c r="Z69" s="52" t="s">
        <v>56</v>
      </c>
      <c r="AA69" s="52" t="s">
        <v>55</v>
      </c>
    </row>
    <row r="70" spans="1:27" s="50" customFormat="1" ht="35.25" customHeight="1">
      <c r="A70" s="114">
        <v>8</v>
      </c>
      <c r="B70" s="38" t="s">
        <v>49</v>
      </c>
      <c r="C70" s="48" t="s">
        <v>50</v>
      </c>
      <c r="D70" s="38" t="e">
        <f>VLOOKUP($E70,#REF!,2,0)</f>
        <v>#REF!</v>
      </c>
      <c r="E70" s="44">
        <v>8936200038241</v>
      </c>
      <c r="F70" s="51" t="e">
        <f>VLOOKUP($E70,#REF!,3,0)</f>
        <v>#REF!</v>
      </c>
      <c r="G70" s="45">
        <v>288</v>
      </c>
      <c r="H70" s="53" t="e">
        <f t="shared" si="8"/>
        <v>#REF!</v>
      </c>
      <c r="I70" s="41">
        <v>120</v>
      </c>
      <c r="J70" s="41">
        <f t="shared" si="7"/>
        <v>72</v>
      </c>
      <c r="K70" s="40" t="e">
        <f>VLOOKUP($E70,#REF!,8,0)</f>
        <v>#REF!</v>
      </c>
      <c r="L70" s="39">
        <v>110000</v>
      </c>
      <c r="M70" s="42" t="e">
        <f t="shared" si="9"/>
        <v>#REF!</v>
      </c>
      <c r="N70" s="40" t="e">
        <f>VLOOKUP($E70,#REF!,13,0)</f>
        <v>#REF!</v>
      </c>
      <c r="O70" s="49">
        <v>169000</v>
      </c>
      <c r="P70" s="42" t="e">
        <f t="shared" si="10"/>
        <v>#REF!</v>
      </c>
      <c r="Q70" s="47" t="e">
        <f t="shared" si="11"/>
        <v>#REF!</v>
      </c>
      <c r="R70" s="46">
        <f t="shared" si="12"/>
        <v>29.70414201183431</v>
      </c>
      <c r="S70" s="42" t="e">
        <f t="shared" si="13"/>
        <v>#REF!</v>
      </c>
      <c r="T70" s="54"/>
      <c r="U70" s="43"/>
      <c r="V70" s="38" t="e">
        <f>VLOOKUP($E70,#REF!,20,0)</f>
        <v>#REF!</v>
      </c>
      <c r="W70" s="51" t="e">
        <f>VLOOKUP($E70,#REF!,21,0)</f>
        <v>#REF!</v>
      </c>
      <c r="X70" s="52" t="s">
        <v>61</v>
      </c>
      <c r="Y70" s="52" t="s">
        <v>55</v>
      </c>
      <c r="Z70" s="52" t="s">
        <v>56</v>
      </c>
      <c r="AA70" s="52" t="s">
        <v>55</v>
      </c>
    </row>
    <row r="71" spans="1:27" s="50" customFormat="1" ht="35.25" customHeight="1">
      <c r="A71" s="115"/>
      <c r="B71" s="38" t="s">
        <v>49</v>
      </c>
      <c r="C71" s="48" t="s">
        <v>50</v>
      </c>
      <c r="D71" s="38" t="e">
        <f>VLOOKUP($E71,#REF!,2,0)</f>
        <v>#REF!</v>
      </c>
      <c r="E71" s="44">
        <v>8936080328036</v>
      </c>
      <c r="F71" s="51" t="e">
        <f>VLOOKUP($E71,#REF!,3,0)</f>
        <v>#REF!</v>
      </c>
      <c r="G71" s="45">
        <v>319</v>
      </c>
      <c r="H71" s="53" t="e">
        <f t="shared" si="8"/>
        <v>#REF!</v>
      </c>
      <c r="I71" s="41">
        <v>195</v>
      </c>
      <c r="J71" s="41">
        <f t="shared" si="7"/>
        <v>49.07692307692308</v>
      </c>
      <c r="K71" s="40" t="e">
        <f>VLOOKUP($E71,#REF!,8,0)</f>
        <v>#REF!</v>
      </c>
      <c r="L71" s="39">
        <v>120000</v>
      </c>
      <c r="M71" s="42" t="e">
        <f t="shared" si="9"/>
        <v>#REF!</v>
      </c>
      <c r="N71" s="40" t="e">
        <f>VLOOKUP($E71,#REF!,13,0)</f>
        <v>#REF!</v>
      </c>
      <c r="O71" s="49">
        <v>169000</v>
      </c>
      <c r="P71" s="42" t="e">
        <f t="shared" si="10"/>
        <v>#REF!</v>
      </c>
      <c r="Q71" s="47" t="e">
        <f t="shared" si="11"/>
        <v>#REF!</v>
      </c>
      <c r="R71" s="46">
        <f t="shared" si="12"/>
        <v>23.31360946745561</v>
      </c>
      <c r="S71" s="42" t="e">
        <f t="shared" si="13"/>
        <v>#REF!</v>
      </c>
      <c r="T71" s="54">
        <v>0.13</v>
      </c>
      <c r="U71" s="43"/>
      <c r="V71" s="38" t="e">
        <f>VLOOKUP($E71,#REF!,20,0)</f>
        <v>#REF!</v>
      </c>
      <c r="W71" s="51" t="e">
        <f>VLOOKUP($E71,#REF!,21,0)</f>
        <v>#REF!</v>
      </c>
      <c r="X71" s="52" t="s">
        <v>61</v>
      </c>
      <c r="Y71" s="52" t="s">
        <v>55</v>
      </c>
      <c r="Z71" s="52" t="s">
        <v>56</v>
      </c>
      <c r="AA71" s="52" t="s">
        <v>55</v>
      </c>
    </row>
    <row r="72" spans="1:27" s="50" customFormat="1" ht="35.25" customHeight="1">
      <c r="A72" s="115"/>
      <c r="B72" s="38" t="s">
        <v>49</v>
      </c>
      <c r="C72" s="48" t="s">
        <v>50</v>
      </c>
      <c r="D72" s="38" t="e">
        <f>VLOOKUP($E72,#REF!,2,0)</f>
        <v>#REF!</v>
      </c>
      <c r="E72" s="44">
        <v>8936053054658</v>
      </c>
      <c r="F72" s="51" t="e">
        <f>VLOOKUP($E72,#REF!,3,0)</f>
        <v>#REF!</v>
      </c>
      <c r="G72" s="45">
        <v>341</v>
      </c>
      <c r="H72" s="53" t="e">
        <f t="shared" si="8"/>
        <v>#REF!</v>
      </c>
      <c r="I72" s="41">
        <v>535</v>
      </c>
      <c r="J72" s="41">
        <f t="shared" si="7"/>
        <v>19.121495327102807</v>
      </c>
      <c r="K72" s="40" t="e">
        <f>VLOOKUP($E72,#REF!,8,0)</f>
        <v>#REF!</v>
      </c>
      <c r="L72" s="39">
        <v>115000</v>
      </c>
      <c r="M72" s="42" t="e">
        <f t="shared" si="9"/>
        <v>#REF!</v>
      </c>
      <c r="N72" s="40" t="e">
        <f>VLOOKUP($E72,#REF!,13,0)</f>
        <v>#REF!</v>
      </c>
      <c r="O72" s="49">
        <v>169000</v>
      </c>
      <c r="P72" s="42" t="e">
        <f t="shared" si="10"/>
        <v>#REF!</v>
      </c>
      <c r="Q72" s="47" t="e">
        <f t="shared" si="11"/>
        <v>#REF!</v>
      </c>
      <c r="R72" s="46">
        <f t="shared" si="12"/>
        <v>26.508875739644967</v>
      </c>
      <c r="S72" s="42" t="e">
        <f t="shared" si="13"/>
        <v>#REF!</v>
      </c>
      <c r="T72" s="54"/>
      <c r="U72" s="43"/>
      <c r="V72" s="38" t="e">
        <f>VLOOKUP($E72,#REF!,20,0)</f>
        <v>#REF!</v>
      </c>
      <c r="W72" s="51" t="e">
        <f>VLOOKUP($E72,#REF!,21,0)</f>
        <v>#REF!</v>
      </c>
      <c r="X72" s="52" t="s">
        <v>61</v>
      </c>
      <c r="Y72" s="52" t="s">
        <v>55</v>
      </c>
      <c r="Z72" s="52" t="s">
        <v>56</v>
      </c>
      <c r="AA72" s="52" t="s">
        <v>55</v>
      </c>
    </row>
    <row r="73" spans="1:27" s="50" customFormat="1" ht="35.25" customHeight="1">
      <c r="A73" s="115"/>
      <c r="B73" s="38" t="s">
        <v>49</v>
      </c>
      <c r="C73" s="48" t="s">
        <v>50</v>
      </c>
      <c r="D73" s="38" t="e">
        <f>VLOOKUP($E73,#REF!,2,0)</f>
        <v>#REF!</v>
      </c>
      <c r="E73" s="44">
        <v>8936200033482</v>
      </c>
      <c r="F73" s="51" t="e">
        <f>VLOOKUP($E73,#REF!,3,0)</f>
        <v>#REF!</v>
      </c>
      <c r="G73" s="45">
        <v>282</v>
      </c>
      <c r="H73" s="53" t="e">
        <f t="shared" si="8"/>
        <v>#REF!</v>
      </c>
      <c r="I73" s="41">
        <v>167</v>
      </c>
      <c r="J73" s="41">
        <f t="shared" ref="J73:J90" si="14">+G73/(I73/30)</f>
        <v>50.658682634730539</v>
      </c>
      <c r="K73" s="40" t="e">
        <f>VLOOKUP($E73,#REF!,8,0)</f>
        <v>#REF!</v>
      </c>
      <c r="L73" s="39">
        <v>120000</v>
      </c>
      <c r="M73" s="42" t="e">
        <f t="shared" si="9"/>
        <v>#REF!</v>
      </c>
      <c r="N73" s="40" t="e">
        <f>VLOOKUP($E73,#REF!,13,0)</f>
        <v>#REF!</v>
      </c>
      <c r="O73" s="49">
        <v>169000</v>
      </c>
      <c r="P73" s="42" t="e">
        <f t="shared" si="10"/>
        <v>#REF!</v>
      </c>
      <c r="Q73" s="47" t="e">
        <f t="shared" si="11"/>
        <v>#REF!</v>
      </c>
      <c r="R73" s="46">
        <f t="shared" si="12"/>
        <v>23.31360946745561</v>
      </c>
      <c r="S73" s="42" t="e">
        <f t="shared" si="13"/>
        <v>#REF!</v>
      </c>
      <c r="T73" s="54">
        <v>0.1</v>
      </c>
      <c r="U73" s="43"/>
      <c r="V73" s="38" t="e">
        <f>VLOOKUP($E73,#REF!,20,0)</f>
        <v>#REF!</v>
      </c>
      <c r="W73" s="51" t="e">
        <f>VLOOKUP($E73,#REF!,21,0)</f>
        <v>#REF!</v>
      </c>
      <c r="X73" s="52" t="s">
        <v>61</v>
      </c>
      <c r="Y73" s="52" t="s">
        <v>55</v>
      </c>
      <c r="Z73" s="52" t="s">
        <v>56</v>
      </c>
      <c r="AA73" s="52" t="s">
        <v>55</v>
      </c>
    </row>
    <row r="74" spans="1:27" s="50" customFormat="1" ht="35.25" customHeight="1">
      <c r="A74" s="115"/>
      <c r="B74" s="38" t="s">
        <v>49</v>
      </c>
      <c r="C74" s="48" t="s">
        <v>50</v>
      </c>
      <c r="D74" s="38" t="e">
        <f>VLOOKUP($E74,#REF!,2,0)</f>
        <v>#REF!</v>
      </c>
      <c r="E74" s="44">
        <v>8936084342687</v>
      </c>
      <c r="F74" s="51" t="e">
        <f>VLOOKUP($E74,#REF!,3,0)</f>
        <v>#REF!</v>
      </c>
      <c r="G74" s="45">
        <v>358</v>
      </c>
      <c r="H74" s="53" t="e">
        <f t="shared" si="8"/>
        <v>#REF!</v>
      </c>
      <c r="I74" s="41">
        <v>336</v>
      </c>
      <c r="J74" s="41">
        <f t="shared" si="14"/>
        <v>31.964285714285715</v>
      </c>
      <c r="K74" s="40" t="e">
        <f>VLOOKUP($E74,#REF!,8,0)</f>
        <v>#REF!</v>
      </c>
      <c r="L74" s="39">
        <v>128000</v>
      </c>
      <c r="M74" s="42" t="e">
        <f t="shared" si="9"/>
        <v>#REF!</v>
      </c>
      <c r="N74" s="40" t="e">
        <f>VLOOKUP($E74,#REF!,13,0)</f>
        <v>#REF!</v>
      </c>
      <c r="O74" s="49">
        <v>189900</v>
      </c>
      <c r="P74" s="42" t="e">
        <f t="shared" si="10"/>
        <v>#REF!</v>
      </c>
      <c r="Q74" s="47" t="e">
        <f t="shared" si="11"/>
        <v>#REF!</v>
      </c>
      <c r="R74" s="46">
        <f t="shared" si="12"/>
        <v>27.203791469194314</v>
      </c>
      <c r="S74" s="42" t="e">
        <f t="shared" si="13"/>
        <v>#REF!</v>
      </c>
      <c r="T74" s="54"/>
      <c r="U74" s="43"/>
      <c r="V74" s="38" t="e">
        <f>VLOOKUP($E74,#REF!,20,0)</f>
        <v>#REF!</v>
      </c>
      <c r="W74" s="51" t="e">
        <f>VLOOKUP($E74,#REF!,21,0)</f>
        <v>#REF!</v>
      </c>
      <c r="X74" s="52" t="s">
        <v>61</v>
      </c>
      <c r="Y74" s="52" t="s">
        <v>55</v>
      </c>
      <c r="Z74" s="52" t="s">
        <v>56</v>
      </c>
      <c r="AA74" s="52" t="s">
        <v>55</v>
      </c>
    </row>
    <row r="75" spans="1:27" s="50" customFormat="1" ht="35.25" customHeight="1">
      <c r="A75" s="115"/>
      <c r="B75" s="38" t="s">
        <v>49</v>
      </c>
      <c r="C75" s="48" t="s">
        <v>50</v>
      </c>
      <c r="D75" s="38" t="e">
        <f>VLOOKUP($E75,#REF!,2,0)</f>
        <v>#REF!</v>
      </c>
      <c r="E75" s="44">
        <v>8936115163212</v>
      </c>
      <c r="F75" s="51" t="e">
        <f>VLOOKUP($E75,#REF!,3,0)</f>
        <v>#REF!</v>
      </c>
      <c r="G75" s="45">
        <v>398</v>
      </c>
      <c r="H75" s="53" t="e">
        <f t="shared" si="8"/>
        <v>#REF!</v>
      </c>
      <c r="I75" s="41">
        <v>176</v>
      </c>
      <c r="J75" s="41">
        <f t="shared" si="14"/>
        <v>67.840909090909093</v>
      </c>
      <c r="K75" s="40" t="e">
        <f>VLOOKUP($E75,#REF!,8,0)</f>
        <v>#REF!</v>
      </c>
      <c r="L75" s="39">
        <v>122825</v>
      </c>
      <c r="M75" s="42" t="e">
        <f t="shared" si="9"/>
        <v>#REF!</v>
      </c>
      <c r="N75" s="40" t="e">
        <f>VLOOKUP($E75,#REF!,13,0)</f>
        <v>#REF!</v>
      </c>
      <c r="O75" s="49">
        <v>189900</v>
      </c>
      <c r="P75" s="42" t="e">
        <f t="shared" si="10"/>
        <v>#REF!</v>
      </c>
      <c r="Q75" s="47" t="e">
        <f t="shared" si="11"/>
        <v>#REF!</v>
      </c>
      <c r="R75" s="46">
        <f t="shared" si="12"/>
        <v>30.146919431279617</v>
      </c>
      <c r="S75" s="42" t="e">
        <f t="shared" si="13"/>
        <v>#REF!</v>
      </c>
      <c r="T75" s="54"/>
      <c r="U75" s="43"/>
      <c r="V75" s="38" t="e">
        <f>VLOOKUP($E75,#REF!,20,0)</f>
        <v>#REF!</v>
      </c>
      <c r="W75" s="51" t="e">
        <f>VLOOKUP($E75,#REF!,21,0)</f>
        <v>#REF!</v>
      </c>
      <c r="X75" s="52" t="s">
        <v>61</v>
      </c>
      <c r="Y75" s="52" t="s">
        <v>55</v>
      </c>
      <c r="Z75" s="52" t="s">
        <v>56</v>
      </c>
      <c r="AA75" s="52" t="s">
        <v>55</v>
      </c>
    </row>
    <row r="76" spans="1:27" s="50" customFormat="1" ht="35.25" customHeight="1">
      <c r="A76" s="115"/>
      <c r="B76" s="38" t="s">
        <v>49</v>
      </c>
      <c r="C76" s="48" t="s">
        <v>50</v>
      </c>
      <c r="D76" s="38" t="e">
        <f>VLOOKUP($E76,#REF!,2,0)</f>
        <v>#REF!</v>
      </c>
      <c r="E76" s="44">
        <v>8936148362446</v>
      </c>
      <c r="F76" s="51" t="e">
        <f>VLOOKUP($E76,#REF!,3,0)</f>
        <v>#REF!</v>
      </c>
      <c r="G76" s="45">
        <v>194</v>
      </c>
      <c r="H76" s="53" t="e">
        <f t="shared" ref="H76:H90" si="15">G76*N76</f>
        <v>#REF!</v>
      </c>
      <c r="I76" s="41">
        <v>160</v>
      </c>
      <c r="J76" s="41">
        <f t="shared" si="14"/>
        <v>36.375</v>
      </c>
      <c r="K76" s="40" t="e">
        <f>VLOOKUP($E76,#REF!,8,0)</f>
        <v>#REF!</v>
      </c>
      <c r="L76" s="39">
        <v>125640</v>
      </c>
      <c r="M76" s="42" t="e">
        <f t="shared" ref="M76:M90" si="16">(L76-K76)/K76*100</f>
        <v>#REF!</v>
      </c>
      <c r="N76" s="40" t="e">
        <f>VLOOKUP($E76,#REF!,13,0)</f>
        <v>#REF!</v>
      </c>
      <c r="O76" s="49">
        <v>189900</v>
      </c>
      <c r="P76" s="42" t="e">
        <f t="shared" ref="P76:P90" si="17">(O76-N76)/N76*100</f>
        <v>#REF!</v>
      </c>
      <c r="Q76" s="47" t="e">
        <f t="shared" ref="Q76:Q90" si="18">(1-(K76*1.08/N76))*100</f>
        <v>#REF!</v>
      </c>
      <c r="R76" s="46">
        <f t="shared" ref="R76:R90" si="19">(1-(L76*1.08/O76))*100</f>
        <v>28.545971563981031</v>
      </c>
      <c r="S76" s="42" t="e">
        <f t="shared" ref="S76:S90" si="20">R76-Q76</f>
        <v>#REF!</v>
      </c>
      <c r="T76" s="54"/>
      <c r="U76" s="43"/>
      <c r="V76" s="38" t="e">
        <f>VLOOKUP($E76,#REF!,20,0)</f>
        <v>#REF!</v>
      </c>
      <c r="W76" s="51" t="e">
        <f>VLOOKUP($E76,#REF!,21,0)</f>
        <v>#REF!</v>
      </c>
      <c r="X76" s="52" t="s">
        <v>61</v>
      </c>
      <c r="Y76" s="52" t="s">
        <v>55</v>
      </c>
      <c r="Z76" s="52" t="s">
        <v>56</v>
      </c>
      <c r="AA76" s="52" t="s">
        <v>55</v>
      </c>
    </row>
    <row r="77" spans="1:27" s="50" customFormat="1" ht="35.25" customHeight="1">
      <c r="A77" s="115"/>
      <c r="B77" s="38" t="s">
        <v>49</v>
      </c>
      <c r="C77" s="48" t="s">
        <v>50</v>
      </c>
      <c r="D77" s="38" t="e">
        <f>VLOOKUP($E77,#REF!,2,0)</f>
        <v>#REF!</v>
      </c>
      <c r="E77" s="44">
        <v>8936099253077</v>
      </c>
      <c r="F77" s="51" t="e">
        <f>VLOOKUP($E77,#REF!,3,0)</f>
        <v>#REF!</v>
      </c>
      <c r="G77" s="45">
        <v>166</v>
      </c>
      <c r="H77" s="53" t="e">
        <f t="shared" si="15"/>
        <v>#REF!</v>
      </c>
      <c r="I77" s="41">
        <v>456</v>
      </c>
      <c r="J77" s="41">
        <f t="shared" si="14"/>
        <v>10.921052631578949</v>
      </c>
      <c r="K77" s="40" t="e">
        <f>VLOOKUP($E77,#REF!,8,0)</f>
        <v>#REF!</v>
      </c>
      <c r="L77" s="39">
        <v>132600</v>
      </c>
      <c r="M77" s="42" t="e">
        <f t="shared" si="16"/>
        <v>#REF!</v>
      </c>
      <c r="N77" s="40" t="e">
        <f>VLOOKUP($E77,#REF!,13,0)</f>
        <v>#REF!</v>
      </c>
      <c r="O77" s="49">
        <v>189900</v>
      </c>
      <c r="P77" s="42" t="e">
        <f t="shared" si="17"/>
        <v>#REF!</v>
      </c>
      <c r="Q77" s="47" t="e">
        <f t="shared" si="18"/>
        <v>#REF!</v>
      </c>
      <c r="R77" s="46">
        <f t="shared" si="19"/>
        <v>24.587677725118485</v>
      </c>
      <c r="S77" s="42" t="e">
        <f t="shared" si="20"/>
        <v>#REF!</v>
      </c>
      <c r="T77" s="54">
        <v>9.5000000000000001E-2</v>
      </c>
      <c r="U77" s="43"/>
      <c r="V77" s="38" t="e">
        <f>VLOOKUP($E77,#REF!,20,0)</f>
        <v>#REF!</v>
      </c>
      <c r="W77" s="51" t="e">
        <f>VLOOKUP($E77,#REF!,21,0)</f>
        <v>#REF!</v>
      </c>
      <c r="X77" s="52" t="s">
        <v>61</v>
      </c>
      <c r="Y77" s="52" t="s">
        <v>55</v>
      </c>
      <c r="Z77" s="52" t="s">
        <v>56</v>
      </c>
      <c r="AA77" s="52" t="s">
        <v>55</v>
      </c>
    </row>
    <row r="78" spans="1:27" s="50" customFormat="1" ht="35.25" customHeight="1">
      <c r="A78" s="115"/>
      <c r="B78" s="38" t="s">
        <v>49</v>
      </c>
      <c r="C78" s="48" t="s">
        <v>50</v>
      </c>
      <c r="D78" s="38" t="e">
        <f>VLOOKUP($E78,#REF!,2,0)</f>
        <v>#REF!</v>
      </c>
      <c r="E78" s="44">
        <v>8935098910998</v>
      </c>
      <c r="F78" s="51" t="e">
        <f>VLOOKUP($E78,#REF!,3,0)</f>
        <v>#REF!</v>
      </c>
      <c r="G78" s="45">
        <v>358</v>
      </c>
      <c r="H78" s="53" t="e">
        <f t="shared" si="15"/>
        <v>#REF!</v>
      </c>
      <c r="I78" s="41">
        <v>224</v>
      </c>
      <c r="J78" s="41">
        <f t="shared" si="14"/>
        <v>47.946428571428569</v>
      </c>
      <c r="K78" s="40" t="e">
        <f>VLOOKUP($E78,#REF!,8,0)</f>
        <v>#REF!</v>
      </c>
      <c r="L78" s="39">
        <v>135000</v>
      </c>
      <c r="M78" s="42" t="e">
        <f t="shared" si="16"/>
        <v>#REF!</v>
      </c>
      <c r="N78" s="40" t="e">
        <f>VLOOKUP($E78,#REF!,13,0)</f>
        <v>#REF!</v>
      </c>
      <c r="O78" s="49">
        <v>199900</v>
      </c>
      <c r="P78" s="42" t="e">
        <f t="shared" si="17"/>
        <v>#REF!</v>
      </c>
      <c r="Q78" s="47" t="e">
        <f t="shared" si="18"/>
        <v>#REF!</v>
      </c>
      <c r="R78" s="46">
        <f t="shared" si="19"/>
        <v>27.063531765882942</v>
      </c>
      <c r="S78" s="42" t="e">
        <f t="shared" si="20"/>
        <v>#REF!</v>
      </c>
      <c r="T78" s="54"/>
      <c r="U78" s="43"/>
      <c r="V78" s="38" t="e">
        <f>VLOOKUP($E78,#REF!,20,0)</f>
        <v>#REF!</v>
      </c>
      <c r="W78" s="51" t="e">
        <f>VLOOKUP($E78,#REF!,21,0)</f>
        <v>#REF!</v>
      </c>
      <c r="X78" s="52" t="s">
        <v>61</v>
      </c>
      <c r="Y78" s="52" t="s">
        <v>55</v>
      </c>
      <c r="Z78" s="52" t="s">
        <v>56</v>
      </c>
      <c r="AA78" s="52" t="s">
        <v>55</v>
      </c>
    </row>
    <row r="79" spans="1:27" s="50" customFormat="1" ht="35.25" customHeight="1">
      <c r="A79" s="115"/>
      <c r="B79" s="38" t="s">
        <v>49</v>
      </c>
      <c r="C79" s="48" t="s">
        <v>50</v>
      </c>
      <c r="D79" s="38" t="e">
        <f>VLOOKUP($E79,#REF!,2,0)</f>
        <v>#REF!</v>
      </c>
      <c r="E79" s="44">
        <v>8936053052302</v>
      </c>
      <c r="F79" s="51" t="e">
        <f>VLOOKUP($E79,#REF!,3,0)</f>
        <v>#REF!</v>
      </c>
      <c r="G79" s="45">
        <v>326</v>
      </c>
      <c r="H79" s="53" t="e">
        <f t="shared" si="15"/>
        <v>#REF!</v>
      </c>
      <c r="I79" s="41">
        <v>612</v>
      </c>
      <c r="J79" s="41">
        <f t="shared" si="14"/>
        <v>15.980392156862747</v>
      </c>
      <c r="K79" s="40" t="e">
        <f>VLOOKUP($E79,#REF!,8,0)</f>
        <v>#REF!</v>
      </c>
      <c r="L79" s="39">
        <v>136000</v>
      </c>
      <c r="M79" s="42" t="e">
        <f t="shared" si="16"/>
        <v>#REF!</v>
      </c>
      <c r="N79" s="40" t="e">
        <f>VLOOKUP($E79,#REF!,13,0)</f>
        <v>#REF!</v>
      </c>
      <c r="O79" s="49">
        <v>199900</v>
      </c>
      <c r="P79" s="42" t="e">
        <f t="shared" si="17"/>
        <v>#REF!</v>
      </c>
      <c r="Q79" s="47" t="e">
        <f t="shared" si="18"/>
        <v>#REF!</v>
      </c>
      <c r="R79" s="46">
        <f t="shared" si="19"/>
        <v>26.523261630815409</v>
      </c>
      <c r="S79" s="42" t="e">
        <f t="shared" si="20"/>
        <v>#REF!</v>
      </c>
      <c r="T79" s="54"/>
      <c r="U79" s="43"/>
      <c r="V79" s="38" t="e">
        <f>VLOOKUP($E79,#REF!,20,0)</f>
        <v>#REF!</v>
      </c>
      <c r="W79" s="51" t="e">
        <f>VLOOKUP($E79,#REF!,21,0)</f>
        <v>#REF!</v>
      </c>
      <c r="X79" s="52" t="s">
        <v>61</v>
      </c>
      <c r="Y79" s="52" t="s">
        <v>55</v>
      </c>
      <c r="Z79" s="52" t="s">
        <v>56</v>
      </c>
      <c r="AA79" s="52" t="s">
        <v>55</v>
      </c>
    </row>
    <row r="80" spans="1:27" s="50" customFormat="1" ht="35.25" customHeight="1">
      <c r="A80" s="116"/>
      <c r="B80" s="38" t="s">
        <v>49</v>
      </c>
      <c r="C80" s="48" t="s">
        <v>50</v>
      </c>
      <c r="D80" s="38" t="e">
        <f>VLOOKUP($E80,#REF!,2,0)</f>
        <v>#REF!</v>
      </c>
      <c r="E80" s="44">
        <v>8936039191582</v>
      </c>
      <c r="F80" s="51" t="e">
        <f>VLOOKUP($E80,#REF!,3,0)</f>
        <v>#REF!</v>
      </c>
      <c r="G80" s="45">
        <v>123</v>
      </c>
      <c r="H80" s="53" t="e">
        <f t="shared" si="15"/>
        <v>#REF!</v>
      </c>
      <c r="I80" s="41">
        <v>149</v>
      </c>
      <c r="J80" s="41">
        <f t="shared" si="14"/>
        <v>24.765100671140939</v>
      </c>
      <c r="K80" s="40" t="e">
        <f>VLOOKUP($E80,#REF!,8,0)</f>
        <v>#REF!</v>
      </c>
      <c r="L80" s="39">
        <v>135000</v>
      </c>
      <c r="M80" s="42" t="e">
        <f t="shared" si="16"/>
        <v>#REF!</v>
      </c>
      <c r="N80" s="40" t="e">
        <f>VLOOKUP($E80,#REF!,13,0)</f>
        <v>#REF!</v>
      </c>
      <c r="O80" s="49">
        <v>199900</v>
      </c>
      <c r="P80" s="42" t="e">
        <f t="shared" si="17"/>
        <v>#REF!</v>
      </c>
      <c r="Q80" s="47" t="e">
        <f t="shared" si="18"/>
        <v>#REF!</v>
      </c>
      <c r="R80" s="46">
        <f t="shared" si="19"/>
        <v>27.063531765882942</v>
      </c>
      <c r="S80" s="42" t="e">
        <f t="shared" si="20"/>
        <v>#REF!</v>
      </c>
      <c r="T80" s="54"/>
      <c r="U80" s="43"/>
      <c r="V80" s="38" t="e">
        <f>VLOOKUP($E80,#REF!,20,0)</f>
        <v>#REF!</v>
      </c>
      <c r="W80" s="51" t="e">
        <f>VLOOKUP($E80,#REF!,21,0)</f>
        <v>#REF!</v>
      </c>
      <c r="X80" s="52" t="s">
        <v>61</v>
      </c>
      <c r="Y80" s="52" t="s">
        <v>55</v>
      </c>
      <c r="Z80" s="52" t="s">
        <v>56</v>
      </c>
      <c r="AA80" s="52" t="s">
        <v>55</v>
      </c>
    </row>
    <row r="81" spans="1:27" s="50" customFormat="1" ht="35.25" customHeight="1">
      <c r="A81" s="112">
        <v>9</v>
      </c>
      <c r="B81" s="38" t="s">
        <v>49</v>
      </c>
      <c r="C81" s="48" t="s">
        <v>50</v>
      </c>
      <c r="D81" s="38" t="e">
        <f>VLOOKUP($E81,#REF!,2,0)</f>
        <v>#REF!</v>
      </c>
      <c r="E81" s="44">
        <v>8936099252742</v>
      </c>
      <c r="F81" s="51" t="e">
        <f>VLOOKUP($E81,#REF!,3,0)</f>
        <v>#REF!</v>
      </c>
      <c r="G81" s="45">
        <v>110</v>
      </c>
      <c r="H81" s="53" t="e">
        <f t="shared" si="15"/>
        <v>#REF!</v>
      </c>
      <c r="I81" s="41">
        <v>197</v>
      </c>
      <c r="J81" s="41">
        <f t="shared" si="14"/>
        <v>16.751269035532996</v>
      </c>
      <c r="K81" s="40" t="e">
        <f>VLOOKUP($E81,#REF!,8,0)</f>
        <v>#REF!</v>
      </c>
      <c r="L81" s="39">
        <v>150300</v>
      </c>
      <c r="M81" s="42" t="e">
        <f t="shared" si="16"/>
        <v>#REF!</v>
      </c>
      <c r="N81" s="40" t="e">
        <f>VLOOKUP($E81,#REF!,13,0)</f>
        <v>#REF!</v>
      </c>
      <c r="O81" s="49">
        <v>219000</v>
      </c>
      <c r="P81" s="42" t="e">
        <f t="shared" si="17"/>
        <v>#REF!</v>
      </c>
      <c r="Q81" s="47" t="e">
        <f t="shared" si="18"/>
        <v>#REF!</v>
      </c>
      <c r="R81" s="46">
        <f t="shared" si="19"/>
        <v>25.879452054794516</v>
      </c>
      <c r="S81" s="42" t="e">
        <f t="shared" si="20"/>
        <v>#REF!</v>
      </c>
      <c r="T81" s="54"/>
      <c r="U81" s="43"/>
      <c r="V81" s="38" t="e">
        <f>VLOOKUP($E81,#REF!,20,0)</f>
        <v>#REF!</v>
      </c>
      <c r="W81" s="51" t="e">
        <f>VLOOKUP($E81,#REF!,21,0)</f>
        <v>#REF!</v>
      </c>
      <c r="X81" s="52" t="s">
        <v>61</v>
      </c>
      <c r="Y81" s="52" t="s">
        <v>55</v>
      </c>
      <c r="Z81" s="52" t="s">
        <v>56</v>
      </c>
      <c r="AA81" s="52" t="s">
        <v>55</v>
      </c>
    </row>
    <row r="82" spans="1:27" s="50" customFormat="1" ht="35.25" customHeight="1">
      <c r="A82" s="112"/>
      <c r="B82" s="38" t="s">
        <v>49</v>
      </c>
      <c r="C82" s="48" t="s">
        <v>50</v>
      </c>
      <c r="D82" s="38" t="e">
        <f>VLOOKUP($E82,#REF!,2,0)</f>
        <v>#REF!</v>
      </c>
      <c r="E82" s="44">
        <v>8935098911339</v>
      </c>
      <c r="F82" s="51" t="e">
        <f>VLOOKUP($E82,#REF!,3,0)</f>
        <v>#REF!</v>
      </c>
      <c r="G82" s="45">
        <v>348</v>
      </c>
      <c r="H82" s="53" t="e">
        <f t="shared" si="15"/>
        <v>#REF!</v>
      </c>
      <c r="I82" s="41">
        <v>158</v>
      </c>
      <c r="J82" s="41">
        <f t="shared" si="14"/>
        <v>66.075949367088612</v>
      </c>
      <c r="K82" s="40" t="e">
        <f>VLOOKUP($E82,#REF!,8,0)</f>
        <v>#REF!</v>
      </c>
      <c r="L82" s="39">
        <v>150000</v>
      </c>
      <c r="M82" s="42" t="e">
        <f t="shared" si="16"/>
        <v>#REF!</v>
      </c>
      <c r="N82" s="40" t="e">
        <f>VLOOKUP($E82,#REF!,13,0)</f>
        <v>#REF!</v>
      </c>
      <c r="O82" s="49">
        <v>229900</v>
      </c>
      <c r="P82" s="42" t="e">
        <f t="shared" si="17"/>
        <v>#REF!</v>
      </c>
      <c r="Q82" s="47" t="e">
        <f t="shared" si="18"/>
        <v>#REF!</v>
      </c>
      <c r="R82" s="46">
        <f t="shared" si="19"/>
        <v>29.534580252283604</v>
      </c>
      <c r="S82" s="42" t="e">
        <f t="shared" si="20"/>
        <v>#REF!</v>
      </c>
      <c r="T82" s="54"/>
      <c r="U82" s="43"/>
      <c r="V82" s="38" t="e">
        <f>VLOOKUP($E82,#REF!,20,0)</f>
        <v>#REF!</v>
      </c>
      <c r="W82" s="51" t="e">
        <f>VLOOKUP($E82,#REF!,21,0)</f>
        <v>#REF!</v>
      </c>
      <c r="X82" s="52" t="s">
        <v>61</v>
      </c>
      <c r="Y82" s="52" t="s">
        <v>55</v>
      </c>
      <c r="Z82" s="52" t="s">
        <v>56</v>
      </c>
      <c r="AA82" s="52" t="s">
        <v>55</v>
      </c>
    </row>
    <row r="83" spans="1:27" s="50" customFormat="1" ht="35.25" customHeight="1">
      <c r="A83" s="112"/>
      <c r="B83" s="38" t="s">
        <v>49</v>
      </c>
      <c r="C83" s="48" t="s">
        <v>50</v>
      </c>
      <c r="D83" s="38" t="e">
        <f>VLOOKUP($E83,#REF!,2,0)</f>
        <v>#REF!</v>
      </c>
      <c r="E83" s="44">
        <v>8936115163250</v>
      </c>
      <c r="F83" s="51" t="e">
        <f>VLOOKUP($E83,#REF!,3,0)</f>
        <v>#REF!</v>
      </c>
      <c r="G83" s="45">
        <v>188</v>
      </c>
      <c r="H83" s="53" t="e">
        <f t="shared" si="15"/>
        <v>#REF!</v>
      </c>
      <c r="I83" s="41">
        <v>205</v>
      </c>
      <c r="J83" s="41">
        <f t="shared" si="14"/>
        <v>27.512195121951219</v>
      </c>
      <c r="K83" s="40" t="e">
        <f>VLOOKUP($E83,#REF!,8,0)</f>
        <v>#REF!</v>
      </c>
      <c r="L83" s="39">
        <v>155000</v>
      </c>
      <c r="M83" s="42" t="e">
        <f t="shared" si="16"/>
        <v>#REF!</v>
      </c>
      <c r="N83" s="40" t="e">
        <f>VLOOKUP($E83,#REF!,13,0)</f>
        <v>#REF!</v>
      </c>
      <c r="O83" s="49">
        <v>229900</v>
      </c>
      <c r="P83" s="42" t="e">
        <f t="shared" si="17"/>
        <v>#REF!</v>
      </c>
      <c r="Q83" s="47" t="e">
        <f t="shared" si="18"/>
        <v>#REF!</v>
      </c>
      <c r="R83" s="46">
        <f t="shared" si="19"/>
        <v>27.185732927359719</v>
      </c>
      <c r="S83" s="42" t="e">
        <f t="shared" si="20"/>
        <v>#REF!</v>
      </c>
      <c r="T83" s="54"/>
      <c r="U83" s="43"/>
      <c r="V83" s="38" t="e">
        <f>VLOOKUP($E83,#REF!,20,0)</f>
        <v>#REF!</v>
      </c>
      <c r="W83" s="51" t="e">
        <f>VLOOKUP($E83,#REF!,21,0)</f>
        <v>#REF!</v>
      </c>
      <c r="X83" s="52" t="s">
        <v>61</v>
      </c>
      <c r="Y83" s="52" t="s">
        <v>55</v>
      </c>
      <c r="Z83" s="52" t="s">
        <v>56</v>
      </c>
      <c r="AA83" s="52" t="s">
        <v>55</v>
      </c>
    </row>
    <row r="84" spans="1:27" s="50" customFormat="1" ht="35.25" customHeight="1">
      <c r="A84" s="112"/>
      <c r="B84" s="38" t="s">
        <v>49</v>
      </c>
      <c r="C84" s="48" t="s">
        <v>50</v>
      </c>
      <c r="D84" s="38" t="e">
        <f>VLOOKUP($E84,#REF!,2,0)</f>
        <v>#REF!</v>
      </c>
      <c r="E84" s="44">
        <v>8935098909046</v>
      </c>
      <c r="F84" s="51" t="e">
        <f>VLOOKUP($E84,#REF!,3,0)</f>
        <v>#REF!</v>
      </c>
      <c r="G84" s="45">
        <v>283</v>
      </c>
      <c r="H84" s="53" t="e">
        <f t="shared" si="15"/>
        <v>#REF!</v>
      </c>
      <c r="I84" s="41">
        <v>259</v>
      </c>
      <c r="J84" s="41">
        <f t="shared" si="14"/>
        <v>32.779922779922785</v>
      </c>
      <c r="K84" s="40" t="e">
        <f>VLOOKUP($E84,#REF!,8,0)</f>
        <v>#REF!</v>
      </c>
      <c r="L84" s="39">
        <v>160000</v>
      </c>
      <c r="M84" s="42" t="e">
        <f t="shared" si="16"/>
        <v>#REF!</v>
      </c>
      <c r="N84" s="40" t="e">
        <f>VLOOKUP($E84,#REF!,13,0)</f>
        <v>#REF!</v>
      </c>
      <c r="O84" s="49">
        <v>229900</v>
      </c>
      <c r="P84" s="42" t="e">
        <f t="shared" si="17"/>
        <v>#REF!</v>
      </c>
      <c r="Q84" s="47" t="e">
        <f t="shared" si="18"/>
        <v>#REF!</v>
      </c>
      <c r="R84" s="46">
        <f t="shared" si="19"/>
        <v>24.836885602435842</v>
      </c>
      <c r="S84" s="42" t="e">
        <f t="shared" si="20"/>
        <v>#REF!</v>
      </c>
      <c r="T84" s="54"/>
      <c r="U84" s="43"/>
      <c r="V84" s="38" t="e">
        <f>VLOOKUP($E84,#REF!,20,0)</f>
        <v>#REF!</v>
      </c>
      <c r="W84" s="51" t="e">
        <f>VLOOKUP($E84,#REF!,21,0)</f>
        <v>#REF!</v>
      </c>
      <c r="X84" s="52" t="s">
        <v>61</v>
      </c>
      <c r="Y84" s="52" t="s">
        <v>55</v>
      </c>
      <c r="Z84" s="52" t="s">
        <v>56</v>
      </c>
      <c r="AA84" s="52" t="s">
        <v>55</v>
      </c>
    </row>
    <row r="85" spans="1:27" s="50" customFormat="1" ht="35.25" customHeight="1">
      <c r="A85" s="112"/>
      <c r="B85" s="38" t="s">
        <v>49</v>
      </c>
      <c r="C85" s="48" t="s">
        <v>50</v>
      </c>
      <c r="D85" s="38" t="e">
        <f>VLOOKUP($E85,#REF!,2,0)</f>
        <v>#REF!</v>
      </c>
      <c r="E85" s="44">
        <v>8936099254296</v>
      </c>
      <c r="F85" s="51" t="e">
        <f>VLOOKUP($E85,#REF!,3,0)</f>
        <v>#REF!</v>
      </c>
      <c r="G85" s="45">
        <v>160</v>
      </c>
      <c r="H85" s="53" t="e">
        <f t="shared" si="15"/>
        <v>#REF!</v>
      </c>
      <c r="I85" s="41">
        <v>194</v>
      </c>
      <c r="J85" s="41">
        <f t="shared" si="14"/>
        <v>24.742268041237114</v>
      </c>
      <c r="K85" s="40" t="e">
        <f>VLOOKUP($E85,#REF!,8,0)</f>
        <v>#REF!</v>
      </c>
      <c r="L85" s="39">
        <v>169000</v>
      </c>
      <c r="M85" s="42" t="e">
        <f t="shared" si="16"/>
        <v>#REF!</v>
      </c>
      <c r="N85" s="40" t="e">
        <f>VLOOKUP($E85,#REF!,13,0)</f>
        <v>#REF!</v>
      </c>
      <c r="O85" s="49">
        <v>269000</v>
      </c>
      <c r="P85" s="42" t="e">
        <f t="shared" si="17"/>
        <v>#REF!</v>
      </c>
      <c r="Q85" s="47" t="e">
        <f t="shared" si="18"/>
        <v>#REF!</v>
      </c>
      <c r="R85" s="46">
        <f t="shared" si="19"/>
        <v>32.148698884758367</v>
      </c>
      <c r="S85" s="42" t="e">
        <f t="shared" si="20"/>
        <v>#REF!</v>
      </c>
      <c r="T85" s="54"/>
      <c r="U85" s="43"/>
      <c r="V85" s="38" t="e">
        <f>VLOOKUP($E85,#REF!,20,0)</f>
        <v>#REF!</v>
      </c>
      <c r="W85" s="51" t="e">
        <f>VLOOKUP($E85,#REF!,21,0)</f>
        <v>#REF!</v>
      </c>
      <c r="X85" s="52" t="s">
        <v>61</v>
      </c>
      <c r="Y85" s="52" t="s">
        <v>55</v>
      </c>
      <c r="Z85" s="52" t="s">
        <v>56</v>
      </c>
      <c r="AA85" s="52" t="s">
        <v>55</v>
      </c>
    </row>
    <row r="86" spans="1:27" s="50" customFormat="1" ht="35.25" customHeight="1">
      <c r="A86" s="112"/>
      <c r="B86" s="38" t="s">
        <v>49</v>
      </c>
      <c r="C86" s="48" t="s">
        <v>50</v>
      </c>
      <c r="D86" s="38" t="e">
        <f>VLOOKUP($E86,#REF!,2,0)</f>
        <v>#REF!</v>
      </c>
      <c r="E86" s="44">
        <v>8936099253015</v>
      </c>
      <c r="F86" s="51" t="e">
        <f>VLOOKUP($E86,#REF!,3,0)</f>
        <v>#REF!</v>
      </c>
      <c r="G86" s="45">
        <v>191</v>
      </c>
      <c r="H86" s="53" t="e">
        <f t="shared" si="15"/>
        <v>#REF!</v>
      </c>
      <c r="I86" s="41">
        <v>438</v>
      </c>
      <c r="J86" s="41">
        <f t="shared" si="14"/>
        <v>13.082191780821917</v>
      </c>
      <c r="K86" s="40" t="e">
        <f>VLOOKUP($E86,#REF!,8,0)</f>
        <v>#REF!</v>
      </c>
      <c r="L86" s="39">
        <v>188000</v>
      </c>
      <c r="M86" s="42" t="e">
        <f t="shared" si="16"/>
        <v>#REF!</v>
      </c>
      <c r="N86" s="40" t="e">
        <f>VLOOKUP($E86,#REF!,13,0)</f>
        <v>#REF!</v>
      </c>
      <c r="O86" s="49">
        <v>269000</v>
      </c>
      <c r="P86" s="42" t="e">
        <f t="shared" si="17"/>
        <v>#REF!</v>
      </c>
      <c r="Q86" s="47" t="e">
        <f t="shared" si="18"/>
        <v>#REF!</v>
      </c>
      <c r="R86" s="46">
        <f t="shared" si="19"/>
        <v>24.520446096654279</v>
      </c>
      <c r="S86" s="42" t="e">
        <f t="shared" si="20"/>
        <v>#REF!</v>
      </c>
      <c r="T86" s="54">
        <v>9.5000000000000001E-2</v>
      </c>
      <c r="U86" s="43"/>
      <c r="V86" s="38" t="e">
        <f>VLOOKUP($E86,#REF!,20,0)</f>
        <v>#REF!</v>
      </c>
      <c r="W86" s="51" t="e">
        <f>VLOOKUP($E86,#REF!,21,0)</f>
        <v>#REF!</v>
      </c>
      <c r="X86" s="52" t="s">
        <v>61</v>
      </c>
      <c r="Y86" s="52" t="s">
        <v>55</v>
      </c>
      <c r="Z86" s="52" t="s">
        <v>56</v>
      </c>
      <c r="AA86" s="52" t="s">
        <v>55</v>
      </c>
    </row>
    <row r="87" spans="1:27" s="50" customFormat="1" ht="35.25" customHeight="1">
      <c r="A87" s="112"/>
      <c r="B87" s="38" t="s">
        <v>49</v>
      </c>
      <c r="C87" s="48" t="s">
        <v>50</v>
      </c>
      <c r="D87" s="38" t="e">
        <f>VLOOKUP($E87,#REF!,2,0)</f>
        <v>#REF!</v>
      </c>
      <c r="E87" s="44">
        <v>8936053050247</v>
      </c>
      <c r="F87" s="51" t="e">
        <f>VLOOKUP($E87,#REF!,3,0)</f>
        <v>#REF!</v>
      </c>
      <c r="G87" s="45">
        <v>275</v>
      </c>
      <c r="H87" s="53" t="e">
        <f t="shared" si="15"/>
        <v>#REF!</v>
      </c>
      <c r="I87" s="41">
        <v>531</v>
      </c>
      <c r="J87" s="41">
        <f t="shared" si="14"/>
        <v>15.536723163841808</v>
      </c>
      <c r="K87" s="40" t="e">
        <f>VLOOKUP($E87,#REF!,8,0)</f>
        <v>#REF!</v>
      </c>
      <c r="L87" s="39">
        <v>172000</v>
      </c>
      <c r="M87" s="42" t="e">
        <f t="shared" si="16"/>
        <v>#REF!</v>
      </c>
      <c r="N87" s="40" t="e">
        <f>VLOOKUP($E87,#REF!,13,0)</f>
        <v>#REF!</v>
      </c>
      <c r="O87" s="49">
        <v>269000</v>
      </c>
      <c r="P87" s="42" t="e">
        <f t="shared" si="17"/>
        <v>#REF!</v>
      </c>
      <c r="Q87" s="47" t="e">
        <f t="shared" si="18"/>
        <v>#REF!</v>
      </c>
      <c r="R87" s="46">
        <f t="shared" si="19"/>
        <v>30.944237918215613</v>
      </c>
      <c r="S87" s="42" t="e">
        <f t="shared" si="20"/>
        <v>#REF!</v>
      </c>
      <c r="T87" s="54"/>
      <c r="U87" s="43"/>
      <c r="V87" s="38" t="e">
        <f>VLOOKUP($E87,#REF!,20,0)</f>
        <v>#REF!</v>
      </c>
      <c r="W87" s="51" t="e">
        <f>VLOOKUP($E87,#REF!,21,0)</f>
        <v>#REF!</v>
      </c>
      <c r="X87" s="52" t="s">
        <v>61</v>
      </c>
      <c r="Y87" s="52" t="s">
        <v>55</v>
      </c>
      <c r="Z87" s="52" t="s">
        <v>56</v>
      </c>
      <c r="AA87" s="52" t="s">
        <v>55</v>
      </c>
    </row>
    <row r="88" spans="1:27" s="50" customFormat="1" ht="35.25" customHeight="1">
      <c r="A88" s="112"/>
      <c r="B88" s="38" t="s">
        <v>49</v>
      </c>
      <c r="C88" s="48" t="s">
        <v>50</v>
      </c>
      <c r="D88" s="38" t="e">
        <f>VLOOKUP($E88,#REF!,2,0)</f>
        <v>#REF!</v>
      </c>
      <c r="E88" s="44">
        <v>8936099253916</v>
      </c>
      <c r="F88" s="51" t="e">
        <f>VLOOKUP($E88,#REF!,3,0)</f>
        <v>#REF!</v>
      </c>
      <c r="G88" s="45">
        <v>248</v>
      </c>
      <c r="H88" s="53" t="e">
        <f t="shared" si="15"/>
        <v>#REF!</v>
      </c>
      <c r="I88" s="41">
        <v>248</v>
      </c>
      <c r="J88" s="41">
        <f t="shared" si="14"/>
        <v>29.999999999999996</v>
      </c>
      <c r="K88" s="40" t="e">
        <f>VLOOKUP($E88,#REF!,8,0)</f>
        <v>#REF!</v>
      </c>
      <c r="L88" s="39">
        <v>180000</v>
      </c>
      <c r="M88" s="42" t="e">
        <f t="shared" si="16"/>
        <v>#REF!</v>
      </c>
      <c r="N88" s="40" t="e">
        <f>VLOOKUP($E88,#REF!,13,0)</f>
        <v>#REF!</v>
      </c>
      <c r="O88" s="49">
        <v>269000</v>
      </c>
      <c r="P88" s="42" t="e">
        <f t="shared" si="17"/>
        <v>#REF!</v>
      </c>
      <c r="Q88" s="47" t="e">
        <f t="shared" si="18"/>
        <v>#REF!</v>
      </c>
      <c r="R88" s="46">
        <f t="shared" si="19"/>
        <v>27.732342007434941</v>
      </c>
      <c r="S88" s="42" t="e">
        <f t="shared" si="20"/>
        <v>#REF!</v>
      </c>
      <c r="T88" s="54"/>
      <c r="U88" s="43"/>
      <c r="V88" s="38" t="e">
        <f>VLOOKUP($E88,#REF!,20,0)</f>
        <v>#REF!</v>
      </c>
      <c r="W88" s="51" t="e">
        <f>VLOOKUP($E88,#REF!,21,0)</f>
        <v>#REF!</v>
      </c>
      <c r="X88" s="52" t="s">
        <v>61</v>
      </c>
      <c r="Y88" s="52" t="s">
        <v>55</v>
      </c>
      <c r="Z88" s="52" t="s">
        <v>56</v>
      </c>
      <c r="AA88" s="52" t="s">
        <v>55</v>
      </c>
    </row>
    <row r="89" spans="1:27" s="50" customFormat="1" ht="35.25" customHeight="1">
      <c r="A89" s="112"/>
      <c r="B89" s="38" t="s">
        <v>49</v>
      </c>
      <c r="C89" s="48" t="s">
        <v>50</v>
      </c>
      <c r="D89" s="38" t="e">
        <f>VLOOKUP($E89,#REF!,2,0)</f>
        <v>#REF!</v>
      </c>
      <c r="E89" s="44">
        <v>8936099254319</v>
      </c>
      <c r="F89" s="51" t="e">
        <f>VLOOKUP($E89,#REF!,3,0)</f>
        <v>#REF!</v>
      </c>
      <c r="G89" s="45">
        <v>151</v>
      </c>
      <c r="H89" s="53" t="e">
        <f t="shared" si="15"/>
        <v>#REF!</v>
      </c>
      <c r="I89" s="41">
        <v>312</v>
      </c>
      <c r="J89" s="41">
        <f t="shared" si="14"/>
        <v>14.519230769230768</v>
      </c>
      <c r="K89" s="40" t="e">
        <f>VLOOKUP($E89,#REF!,8,0)</f>
        <v>#REF!</v>
      </c>
      <c r="L89" s="39">
        <v>185000</v>
      </c>
      <c r="M89" s="42" t="e">
        <f t="shared" si="16"/>
        <v>#REF!</v>
      </c>
      <c r="N89" s="40" t="e">
        <f>VLOOKUP($E89,#REF!,13,0)</f>
        <v>#REF!</v>
      </c>
      <c r="O89" s="49">
        <v>269000</v>
      </c>
      <c r="P89" s="42" t="e">
        <f t="shared" si="17"/>
        <v>#REF!</v>
      </c>
      <c r="Q89" s="47" t="e">
        <f t="shared" si="18"/>
        <v>#REF!</v>
      </c>
      <c r="R89" s="46">
        <f t="shared" si="19"/>
        <v>25.724907063197023</v>
      </c>
      <c r="S89" s="42" t="e">
        <f t="shared" si="20"/>
        <v>#REF!</v>
      </c>
      <c r="T89" s="54"/>
      <c r="U89" s="43"/>
      <c r="V89" s="38" t="e">
        <f>VLOOKUP($E89,#REF!,20,0)</f>
        <v>#REF!</v>
      </c>
      <c r="W89" s="51" t="e">
        <f>VLOOKUP($E89,#REF!,21,0)</f>
        <v>#REF!</v>
      </c>
      <c r="X89" s="52" t="s">
        <v>61</v>
      </c>
      <c r="Y89" s="52" t="s">
        <v>55</v>
      </c>
      <c r="Z89" s="52" t="s">
        <v>56</v>
      </c>
      <c r="AA89" s="52" t="s">
        <v>55</v>
      </c>
    </row>
    <row r="90" spans="1:27" s="50" customFormat="1" ht="35.25" customHeight="1">
      <c r="A90" s="112"/>
      <c r="B90" s="38" t="s">
        <v>49</v>
      </c>
      <c r="C90" s="48" t="s">
        <v>50</v>
      </c>
      <c r="D90" s="38" t="e">
        <f>VLOOKUP($E90,#REF!,2,0)</f>
        <v>#REF!</v>
      </c>
      <c r="E90" s="44">
        <v>8936099254579</v>
      </c>
      <c r="F90" s="51" t="e">
        <f>VLOOKUP($E90,#REF!,3,0)</f>
        <v>#REF!</v>
      </c>
      <c r="G90" s="45">
        <v>160</v>
      </c>
      <c r="H90" s="53" t="e">
        <f t="shared" si="15"/>
        <v>#REF!</v>
      </c>
      <c r="I90" s="41">
        <v>71</v>
      </c>
      <c r="J90" s="41">
        <f t="shared" si="14"/>
        <v>67.605633802816897</v>
      </c>
      <c r="K90" s="40" t="e">
        <f>VLOOKUP($E90,#REF!,8,0)</f>
        <v>#REF!</v>
      </c>
      <c r="L90" s="39">
        <v>185000</v>
      </c>
      <c r="M90" s="42" t="e">
        <f t="shared" si="16"/>
        <v>#REF!</v>
      </c>
      <c r="N90" s="40" t="e">
        <f>VLOOKUP($E90,#REF!,13,0)</f>
        <v>#REF!</v>
      </c>
      <c r="O90" s="49">
        <v>269000</v>
      </c>
      <c r="P90" s="42" t="e">
        <f t="shared" si="17"/>
        <v>#REF!</v>
      </c>
      <c r="Q90" s="47" t="e">
        <f t="shared" si="18"/>
        <v>#REF!</v>
      </c>
      <c r="R90" s="46">
        <f t="shared" si="19"/>
        <v>25.724907063197023</v>
      </c>
      <c r="S90" s="42" t="e">
        <f t="shared" si="20"/>
        <v>#REF!</v>
      </c>
      <c r="T90" s="54"/>
      <c r="U90" s="43"/>
      <c r="V90" s="38" t="e">
        <f>VLOOKUP($E90,#REF!,20,0)</f>
        <v>#REF!</v>
      </c>
      <c r="W90" s="51" t="e">
        <f>VLOOKUP($E90,#REF!,21,0)</f>
        <v>#REF!</v>
      </c>
      <c r="X90" s="52" t="s">
        <v>61</v>
      </c>
      <c r="Y90" s="52" t="s">
        <v>55</v>
      </c>
      <c r="Z90" s="52" t="s">
        <v>56</v>
      </c>
      <c r="AA90" s="52" t="s">
        <v>55</v>
      </c>
    </row>
  </sheetData>
  <protectedRanges>
    <protectedRange sqref="C4:C6 K4:K6 E4:F7" name="Range1_2"/>
    <protectedRange sqref="J8 C7:C8 I7 F8:H8" name="Range1_1_2"/>
  </protectedRanges>
  <autoFilter ref="A11:AA90" xr:uid="{00000000-0009-0000-0000-000001000000}">
    <sortState xmlns:xlrd2="http://schemas.microsoft.com/office/spreadsheetml/2017/richdata2" ref="A163:AA235">
      <sortCondition ref="E11:E235"/>
    </sortState>
  </autoFilter>
  <sortState xmlns:xlrd2="http://schemas.microsoft.com/office/spreadsheetml/2017/richdata2" ref="B12:AA97">
    <sortCondition ref="O12:O97"/>
    <sortCondition ref="F12:F97"/>
  </sortState>
  <mergeCells count="37">
    <mergeCell ref="Y9:Y11"/>
    <mergeCell ref="Z9:Z11"/>
    <mergeCell ref="AA9:AA11"/>
    <mergeCell ref="Q9:S10"/>
    <mergeCell ref="T9:T11"/>
    <mergeCell ref="U9:U11"/>
    <mergeCell ref="V9:V11"/>
    <mergeCell ref="W9:W11"/>
    <mergeCell ref="X9:X11"/>
    <mergeCell ref="N9:P10"/>
    <mergeCell ref="E7:F7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J9:J11"/>
    <mergeCell ref="K9:M10"/>
    <mergeCell ref="E4:F4"/>
    <mergeCell ref="M4:AA4"/>
    <mergeCell ref="E5:F5"/>
    <mergeCell ref="M5:AA5"/>
    <mergeCell ref="E6:F6"/>
    <mergeCell ref="M6:AA6"/>
    <mergeCell ref="A81:A90"/>
    <mergeCell ref="A40:A48"/>
    <mergeCell ref="A12:A15"/>
    <mergeCell ref="A70:A80"/>
    <mergeCell ref="A49:A61"/>
    <mergeCell ref="A62:A69"/>
    <mergeCell ref="A16:A18"/>
    <mergeCell ref="A19:A24"/>
    <mergeCell ref="A25:A39"/>
  </mergeCells>
  <conditionalFormatting sqref="G9:J9 H10:H11">
    <cfRule type="expression" dxfId="26" priority="1" stopIfTrue="1">
      <formula>1=1</formula>
    </cfRule>
  </conditionalFormatting>
  <conditionalFormatting sqref="K9:S11">
    <cfRule type="expression" dxfId="25" priority="7" stopIfTrue="1">
      <formula>1=1</formula>
    </cfRule>
  </conditionalFormatting>
  <conditionalFormatting sqref="T9:V9 A9:F11 T10:T11 V10:V11">
    <cfRule type="expression" dxfId="24" priority="12" stopIfTrue="1">
      <formula>1=1</formula>
    </cfRule>
  </conditionalFormatting>
  <conditionalFormatting sqref="W9:AA11">
    <cfRule type="expression" dxfId="23" priority="3" stopIfTrue="1">
      <formula>1=1</formula>
    </cfRule>
  </conditionalFormatting>
  <printOptions horizontalCentered="1" verticalCentered="1"/>
  <pageMargins left="0.25" right="0.25" top="0.16" bottom="0.16" header="0.16" footer="0.16"/>
  <pageSetup paperSize="9" scale="24" fitToHeight="4" orientation="landscape" r:id="rId1"/>
  <headerFooter>
    <oddHeader>&amp;R&amp;G</oddHeader>
    <oddFooter>&amp;RPrepared by Code &amp; Event  2020</oddFooter>
  </headerFooter>
  <rowBreaks count="1" manualBreakCount="1">
    <brk id="61" max="16383" man="1"/>
  </rowBreaks>
  <drawing r:id="rId2"/>
  <legacy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9"/>
  <sheetViews>
    <sheetView tabSelected="1" view="pageBreakPreview" topLeftCell="A9" zoomScale="60" zoomScaleNormal="60" workbookViewId="0">
      <selection activeCell="C15" sqref="C15"/>
    </sheetView>
  </sheetViews>
  <sheetFormatPr defaultColWidth="9.109375" defaultRowHeight="14.4"/>
  <cols>
    <col min="1" max="1" width="7.44140625" customWidth="1"/>
    <col min="2" max="2" width="62.109375" customWidth="1"/>
    <col min="3" max="3" width="21.5546875" customWidth="1"/>
    <col min="4" max="4" width="20.44140625" bestFit="1" customWidth="1"/>
    <col min="5" max="5" width="23.88671875" style="27" bestFit="1" customWidth="1"/>
    <col min="6" max="6" width="53.109375" customWidth="1"/>
    <col min="7" max="7" width="15.6640625" customWidth="1"/>
    <col min="8" max="8" width="20.88671875" customWidth="1"/>
    <col min="9" max="9" width="13.44140625" customWidth="1"/>
    <col min="10" max="10" width="13" customWidth="1"/>
    <col min="11" max="11" width="14.109375" customWidth="1"/>
    <col min="12" max="12" width="15.88671875" customWidth="1"/>
    <col min="13" max="13" width="13.109375" customWidth="1"/>
    <col min="14" max="14" width="18.44140625" customWidth="1"/>
    <col min="15" max="15" width="15.88671875" customWidth="1"/>
    <col min="16" max="19" width="13.109375" customWidth="1"/>
    <col min="20" max="20" width="20.5546875" hidden="1" customWidth="1"/>
    <col min="21" max="21" width="11.44140625" hidden="1" customWidth="1"/>
    <col min="22" max="22" width="13" customWidth="1"/>
    <col min="23" max="23" width="57.33203125" customWidth="1"/>
    <col min="24" max="24" width="19.5546875" style="24" customWidth="1"/>
    <col min="25" max="25" width="18.44140625" style="24" customWidth="1"/>
    <col min="26" max="26" width="18.33203125" style="24" customWidth="1"/>
    <col min="27" max="27" width="18.88671875" style="24" customWidth="1"/>
    <col min="28" max="39" width="0" hidden="1" customWidth="1"/>
  </cols>
  <sheetData>
    <row r="1" spans="1:39" s="21" customFormat="1" ht="50.25" customHeight="1">
      <c r="A1" s="14" t="s">
        <v>0</v>
      </c>
      <c r="B1" s="15"/>
      <c r="C1" s="16"/>
      <c r="D1" s="17"/>
      <c r="E1" s="25"/>
      <c r="F1" s="16"/>
      <c r="G1" s="16"/>
      <c r="H1" s="16"/>
      <c r="I1" s="19"/>
      <c r="J1" s="20"/>
      <c r="T1" s="19"/>
      <c r="U1" s="19"/>
      <c r="X1" s="23"/>
      <c r="Y1" s="23"/>
      <c r="Z1" s="23"/>
      <c r="AA1" s="23"/>
    </row>
    <row r="2" spans="1:39" ht="32.4">
      <c r="A2" s="18" t="s">
        <v>16</v>
      </c>
      <c r="B2" s="7"/>
      <c r="C2" s="9"/>
      <c r="D2" s="8"/>
      <c r="E2" s="26"/>
      <c r="F2" s="9"/>
      <c r="G2" s="9"/>
      <c r="H2" s="9"/>
      <c r="I2" s="5"/>
      <c r="J2" s="6"/>
      <c r="T2" s="5"/>
      <c r="U2" s="5"/>
    </row>
    <row r="3" spans="1:39" ht="36" customHeight="1">
      <c r="A3" s="5"/>
      <c r="B3" s="2"/>
      <c r="C3" s="10"/>
      <c r="D3" s="4"/>
      <c r="E3" s="26"/>
      <c r="F3" s="10"/>
      <c r="G3" s="10"/>
      <c r="H3" s="10"/>
      <c r="I3" s="62"/>
      <c r="J3" s="6"/>
      <c r="L3" s="19"/>
    </row>
    <row r="4" spans="1:39" s="32" customFormat="1" ht="32.25" customHeight="1">
      <c r="A4" s="28" t="s">
        <v>41</v>
      </c>
      <c r="B4" s="29"/>
      <c r="C4" s="30"/>
      <c r="D4" s="31"/>
      <c r="E4" s="117" t="s">
        <v>57</v>
      </c>
      <c r="F4" s="117"/>
      <c r="I4" s="28" t="s">
        <v>37</v>
      </c>
      <c r="M4" s="118">
        <v>144006517</v>
      </c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</row>
    <row r="5" spans="1:39" s="32" customFormat="1" ht="32.25" customHeight="1">
      <c r="A5" s="28" t="s">
        <v>42</v>
      </c>
      <c r="B5" s="29"/>
      <c r="C5" s="30"/>
      <c r="D5" s="33"/>
      <c r="E5" s="117" t="s">
        <v>50</v>
      </c>
      <c r="F5" s="117"/>
      <c r="G5" s="34"/>
      <c r="I5" s="28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</row>
    <row r="6" spans="1:39" s="32" customFormat="1" ht="32.25" customHeight="1">
      <c r="A6" s="28" t="s">
        <v>43</v>
      </c>
      <c r="B6" s="29"/>
      <c r="C6" s="30"/>
      <c r="D6" s="31"/>
      <c r="E6" s="117" t="s">
        <v>77</v>
      </c>
      <c r="F6" s="117"/>
      <c r="I6" s="28" t="s">
        <v>44</v>
      </c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</row>
    <row r="7" spans="1:39" s="32" customFormat="1" ht="32.25" customHeight="1">
      <c r="A7" s="28" t="s">
        <v>17</v>
      </c>
      <c r="B7" s="29"/>
      <c r="C7" s="30"/>
      <c r="D7" s="31"/>
      <c r="E7" s="117" t="s">
        <v>45</v>
      </c>
      <c r="F7" s="117"/>
      <c r="H7" s="35"/>
      <c r="I7" s="37"/>
      <c r="K7" s="37"/>
      <c r="X7" s="36"/>
      <c r="Y7" s="36"/>
      <c r="Z7" s="36"/>
      <c r="AA7" s="36"/>
    </row>
    <row r="8" spans="1:39">
      <c r="A8" s="1"/>
      <c r="B8" s="2"/>
      <c r="C8" s="12"/>
      <c r="D8" s="4"/>
      <c r="E8" s="26"/>
      <c r="F8" s="12" t="s">
        <v>1</v>
      </c>
      <c r="G8" s="12"/>
      <c r="H8" s="12"/>
      <c r="I8" s="3"/>
      <c r="J8" s="13"/>
      <c r="T8" s="3"/>
      <c r="U8" s="3"/>
    </row>
    <row r="9" spans="1:39" s="22" customFormat="1" ht="39" customHeight="1">
      <c r="A9" s="126" t="s">
        <v>22</v>
      </c>
      <c r="B9" s="129" t="s">
        <v>23</v>
      </c>
      <c r="C9" s="129" t="s">
        <v>24</v>
      </c>
      <c r="D9" s="131" t="s">
        <v>25</v>
      </c>
      <c r="E9" s="134" t="s">
        <v>26</v>
      </c>
      <c r="F9" s="129" t="s">
        <v>27</v>
      </c>
      <c r="G9" s="129" t="s">
        <v>63</v>
      </c>
      <c r="H9" s="131" t="s">
        <v>48</v>
      </c>
      <c r="I9" s="143" t="s">
        <v>64</v>
      </c>
      <c r="J9" s="129" t="s">
        <v>47</v>
      </c>
      <c r="K9" s="120" t="s">
        <v>28</v>
      </c>
      <c r="L9" s="121"/>
      <c r="M9" s="122"/>
      <c r="N9" s="120" t="s">
        <v>29</v>
      </c>
      <c r="O9" s="121"/>
      <c r="P9" s="122"/>
      <c r="Q9" s="120" t="s">
        <v>30</v>
      </c>
      <c r="R9" s="121"/>
      <c r="S9" s="122"/>
      <c r="T9" s="129" t="s">
        <v>31</v>
      </c>
      <c r="U9" s="129" t="s">
        <v>2</v>
      </c>
      <c r="V9" s="129" t="s">
        <v>32</v>
      </c>
      <c r="W9" s="129" t="s">
        <v>33</v>
      </c>
      <c r="X9" s="141" t="s">
        <v>18</v>
      </c>
      <c r="Y9" s="141" t="s">
        <v>19</v>
      </c>
      <c r="Z9" s="141" t="s">
        <v>20</v>
      </c>
      <c r="AA9" s="141" t="s">
        <v>21</v>
      </c>
      <c r="AB9" s="146" t="s">
        <v>90</v>
      </c>
      <c r="AC9" s="146"/>
      <c r="AD9" s="146"/>
      <c r="AE9" s="146"/>
      <c r="AF9" s="146"/>
      <c r="AG9" s="146"/>
      <c r="AH9" s="146"/>
      <c r="AI9" s="146"/>
      <c r="AJ9" s="146"/>
      <c r="AK9" s="146"/>
      <c r="AL9" s="146"/>
      <c r="AM9" s="146"/>
    </row>
    <row r="10" spans="1:39" s="22" customFormat="1" ht="39" customHeight="1">
      <c r="A10" s="127"/>
      <c r="B10" s="130"/>
      <c r="C10" s="130"/>
      <c r="D10" s="132"/>
      <c r="E10" s="135"/>
      <c r="F10" s="130"/>
      <c r="G10" s="136"/>
      <c r="H10" s="132"/>
      <c r="I10" s="144"/>
      <c r="J10" s="136"/>
      <c r="K10" s="123"/>
      <c r="L10" s="124"/>
      <c r="M10" s="125"/>
      <c r="N10" s="123"/>
      <c r="O10" s="124"/>
      <c r="P10" s="125"/>
      <c r="Q10" s="123"/>
      <c r="R10" s="124"/>
      <c r="S10" s="125"/>
      <c r="T10" s="130"/>
      <c r="U10" s="136"/>
      <c r="V10" s="136"/>
      <c r="W10" s="136"/>
      <c r="X10" s="142"/>
      <c r="Y10" s="142"/>
      <c r="Z10" s="142"/>
      <c r="AA10" s="142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</row>
    <row r="11" spans="1:39" s="22" customFormat="1" ht="39" customHeight="1">
      <c r="A11" s="128"/>
      <c r="B11" s="130"/>
      <c r="C11" s="130"/>
      <c r="D11" s="133"/>
      <c r="E11" s="135"/>
      <c r="F11" s="130"/>
      <c r="G11" s="137"/>
      <c r="H11" s="133"/>
      <c r="I11" s="145"/>
      <c r="J11" s="137"/>
      <c r="K11" s="55" t="s">
        <v>34</v>
      </c>
      <c r="L11" s="55" t="s">
        <v>35</v>
      </c>
      <c r="M11" s="55" t="s">
        <v>36</v>
      </c>
      <c r="N11" s="55" t="s">
        <v>34</v>
      </c>
      <c r="O11" s="55" t="s">
        <v>35</v>
      </c>
      <c r="P11" s="55" t="s">
        <v>36</v>
      </c>
      <c r="Q11" s="55" t="s">
        <v>34</v>
      </c>
      <c r="R11" s="55" t="s">
        <v>35</v>
      </c>
      <c r="S11" s="55" t="s">
        <v>36</v>
      </c>
      <c r="T11" s="130"/>
      <c r="U11" s="137"/>
      <c r="V11" s="136"/>
      <c r="W11" s="136"/>
      <c r="X11" s="142"/>
      <c r="Y11" s="142"/>
      <c r="Z11" s="142"/>
      <c r="AA11" s="142"/>
      <c r="AB11" s="65" t="s">
        <v>78</v>
      </c>
      <c r="AC11" s="65" t="s">
        <v>79</v>
      </c>
      <c r="AD11" s="65" t="s">
        <v>80</v>
      </c>
      <c r="AE11" s="65" t="s">
        <v>81</v>
      </c>
      <c r="AF11" s="65" t="s">
        <v>82</v>
      </c>
      <c r="AG11" s="65" t="s">
        <v>83</v>
      </c>
      <c r="AH11" s="65" t="s">
        <v>84</v>
      </c>
      <c r="AI11" s="65" t="s">
        <v>85</v>
      </c>
      <c r="AJ11" s="65" t="s">
        <v>86</v>
      </c>
      <c r="AK11" s="65" t="s">
        <v>87</v>
      </c>
      <c r="AL11" s="65" t="s">
        <v>88</v>
      </c>
      <c r="AM11" s="66" t="s">
        <v>89</v>
      </c>
    </row>
    <row r="12" spans="1:39" s="50" customFormat="1" ht="45.6" customHeight="1">
      <c r="A12" s="61">
        <v>1</v>
      </c>
      <c r="B12" s="64" t="s">
        <v>65</v>
      </c>
      <c r="C12" s="48" t="s">
        <v>50</v>
      </c>
      <c r="D12" s="38" t="s">
        <v>52</v>
      </c>
      <c r="E12" s="63">
        <v>8935270902681</v>
      </c>
      <c r="F12" s="51" t="s">
        <v>72</v>
      </c>
      <c r="G12" s="56">
        <v>140</v>
      </c>
      <c r="H12" s="53">
        <v>55300000</v>
      </c>
      <c r="I12" s="60">
        <v>71</v>
      </c>
      <c r="J12" s="41">
        <v>59.154929577464785</v>
      </c>
      <c r="K12" s="40">
        <v>179725</v>
      </c>
      <c r="L12" s="39">
        <v>179725</v>
      </c>
      <c r="M12" s="42">
        <v>0</v>
      </c>
      <c r="N12" s="40">
        <v>395000</v>
      </c>
      <c r="O12" s="49">
        <v>259000</v>
      </c>
      <c r="P12" s="42">
        <v>-34.430379746835442</v>
      </c>
      <c r="Q12" s="47">
        <v>50.859999999999992</v>
      </c>
      <c r="R12" s="46">
        <v>25.056756756756759</v>
      </c>
      <c r="S12" s="42">
        <v>-25.803243243243234</v>
      </c>
      <c r="T12" s="54"/>
      <c r="U12" s="43"/>
      <c r="V12" s="38">
        <v>3797</v>
      </c>
      <c r="W12" s="51" t="s">
        <v>51</v>
      </c>
      <c r="X12" s="52" t="s">
        <v>93</v>
      </c>
      <c r="Y12" s="52" t="s">
        <v>92</v>
      </c>
      <c r="Z12" s="52" t="s">
        <v>93</v>
      </c>
      <c r="AA12" s="52" t="s">
        <v>92</v>
      </c>
      <c r="AB12" s="61">
        <v>20</v>
      </c>
      <c r="AC12" s="61">
        <v>10</v>
      </c>
      <c r="AD12" s="61">
        <v>10</v>
      </c>
      <c r="AE12" s="61">
        <v>15</v>
      </c>
      <c r="AF12" s="61">
        <v>15</v>
      </c>
      <c r="AG12" s="61">
        <v>15</v>
      </c>
      <c r="AH12" s="61">
        <v>20</v>
      </c>
      <c r="AI12" s="61">
        <v>15</v>
      </c>
      <c r="AJ12" s="61">
        <v>20</v>
      </c>
      <c r="AK12" s="61">
        <v>15</v>
      </c>
      <c r="AL12" s="61">
        <v>10</v>
      </c>
      <c r="AM12" s="67">
        <v>165</v>
      </c>
    </row>
    <row r="13" spans="1:39" s="50" customFormat="1" ht="45.6" customHeight="1">
      <c r="A13" s="61">
        <v>2</v>
      </c>
      <c r="B13" s="64" t="s">
        <v>65</v>
      </c>
      <c r="C13" s="48" t="s">
        <v>50</v>
      </c>
      <c r="D13" s="38" t="s">
        <v>53</v>
      </c>
      <c r="E13" s="63">
        <v>8936065830929</v>
      </c>
      <c r="F13" s="51" t="s">
        <v>76</v>
      </c>
      <c r="G13" s="56">
        <v>130</v>
      </c>
      <c r="H13" s="53">
        <v>51350000</v>
      </c>
      <c r="I13" s="60">
        <v>94</v>
      </c>
      <c r="J13" s="41">
        <v>41.48936170212766</v>
      </c>
      <c r="K13" s="40">
        <v>166888</v>
      </c>
      <c r="L13" s="39">
        <v>166888</v>
      </c>
      <c r="M13" s="42">
        <v>0</v>
      </c>
      <c r="N13" s="40">
        <v>395000</v>
      </c>
      <c r="O13" s="49">
        <v>249000</v>
      </c>
      <c r="P13" s="42">
        <v>-36.962025316455701</v>
      </c>
      <c r="Q13" s="47">
        <v>54.369863291139239</v>
      </c>
      <c r="R13" s="46">
        <v>27.614843373493969</v>
      </c>
      <c r="S13" s="42">
        <v>-26.755019917645271</v>
      </c>
      <c r="T13" s="54"/>
      <c r="U13" s="43"/>
      <c r="V13" s="38">
        <v>3797</v>
      </c>
      <c r="W13" s="51" t="s">
        <v>51</v>
      </c>
      <c r="X13" s="52" t="s">
        <v>93</v>
      </c>
      <c r="Y13" s="52" t="s">
        <v>92</v>
      </c>
      <c r="Z13" s="52" t="s">
        <v>93</v>
      </c>
      <c r="AA13" s="52" t="s">
        <v>92</v>
      </c>
      <c r="AB13" s="61">
        <v>20</v>
      </c>
      <c r="AC13" s="61">
        <v>10</v>
      </c>
      <c r="AD13" s="61">
        <v>10</v>
      </c>
      <c r="AE13" s="61">
        <v>15</v>
      </c>
      <c r="AF13" s="61">
        <v>15</v>
      </c>
      <c r="AG13" s="61">
        <v>15</v>
      </c>
      <c r="AH13" s="61">
        <v>20</v>
      </c>
      <c r="AI13" s="61">
        <v>15</v>
      </c>
      <c r="AJ13" s="61">
        <v>20</v>
      </c>
      <c r="AK13" s="61">
        <v>15</v>
      </c>
      <c r="AL13" s="61">
        <v>10</v>
      </c>
      <c r="AM13" s="67">
        <v>165</v>
      </c>
    </row>
    <row r="14" spans="1:39" s="50" customFormat="1" ht="45.6" customHeight="1">
      <c r="A14" s="61">
        <v>3</v>
      </c>
      <c r="B14" s="64" t="s">
        <v>65</v>
      </c>
      <c r="C14" s="48" t="s">
        <v>50</v>
      </c>
      <c r="D14" s="38" t="s">
        <v>73</v>
      </c>
      <c r="E14" s="63">
        <v>8935270944094</v>
      </c>
      <c r="F14" s="51" t="s">
        <v>74</v>
      </c>
      <c r="G14" s="56">
        <v>115</v>
      </c>
      <c r="H14" s="53">
        <v>63250000</v>
      </c>
      <c r="I14" s="60">
        <v>63</v>
      </c>
      <c r="J14" s="41">
        <v>54.761904761904759</v>
      </c>
      <c r="K14" s="40">
        <v>360000</v>
      </c>
      <c r="L14" s="39">
        <v>327708.33333333331</v>
      </c>
      <c r="M14" s="42">
        <v>-8.9699074074074119</v>
      </c>
      <c r="N14" s="40">
        <v>550000</v>
      </c>
      <c r="O14" s="49">
        <v>479000</v>
      </c>
      <c r="P14" s="42">
        <v>-12.909090909090908</v>
      </c>
      <c r="Q14" s="47">
        <v>29.309090909090905</v>
      </c>
      <c r="R14" s="46">
        <v>26.111691022964511</v>
      </c>
      <c r="S14" s="42">
        <v>-3.1973998861263944</v>
      </c>
      <c r="T14" s="54"/>
      <c r="U14" s="43"/>
      <c r="V14" s="38">
        <v>3797</v>
      </c>
      <c r="W14" s="51" t="s">
        <v>51</v>
      </c>
      <c r="X14" s="52" t="s">
        <v>93</v>
      </c>
      <c r="Y14" s="52" t="s">
        <v>92</v>
      </c>
      <c r="Z14" s="52" t="s">
        <v>93</v>
      </c>
      <c r="AA14" s="52" t="s">
        <v>92</v>
      </c>
      <c r="AB14" s="61">
        <v>30</v>
      </c>
      <c r="AC14" s="61">
        <v>10</v>
      </c>
      <c r="AD14" s="61">
        <v>10</v>
      </c>
      <c r="AE14" s="61">
        <v>20</v>
      </c>
      <c r="AF14" s="61">
        <v>20</v>
      </c>
      <c r="AG14" s="61">
        <v>20</v>
      </c>
      <c r="AH14" s="61">
        <v>20</v>
      </c>
      <c r="AI14" s="61">
        <v>20</v>
      </c>
      <c r="AJ14" s="61">
        <v>20</v>
      </c>
      <c r="AK14" s="61">
        <v>20</v>
      </c>
      <c r="AL14" s="61">
        <v>10</v>
      </c>
      <c r="AM14" s="67">
        <v>200</v>
      </c>
    </row>
    <row r="15" spans="1:39" s="50" customFormat="1" ht="45.6" customHeight="1">
      <c r="A15" s="61">
        <v>4</v>
      </c>
      <c r="B15" s="64" t="s">
        <v>65</v>
      </c>
      <c r="C15" s="48" t="s">
        <v>50</v>
      </c>
      <c r="D15" s="38" t="s">
        <v>75</v>
      </c>
      <c r="E15" s="63">
        <v>8935270944582</v>
      </c>
      <c r="F15" s="51" t="s">
        <v>91</v>
      </c>
      <c r="G15" s="56">
        <v>62</v>
      </c>
      <c r="H15" s="53">
        <v>29450000</v>
      </c>
      <c r="I15" s="60">
        <v>109</v>
      </c>
      <c r="J15" s="41">
        <v>17.064220183486238</v>
      </c>
      <c r="K15" s="40">
        <v>310909</v>
      </c>
      <c r="L15" s="39">
        <v>283020.83333333331</v>
      </c>
      <c r="M15" s="42">
        <v>-8.9698807904134927</v>
      </c>
      <c r="N15" s="40">
        <v>475000</v>
      </c>
      <c r="O15" s="49">
        <v>409000</v>
      </c>
      <c r="P15" s="42">
        <v>-13.894736842105262</v>
      </c>
      <c r="Q15" s="47">
        <v>29.309111578947366</v>
      </c>
      <c r="R15" s="46">
        <v>25.265892420537895</v>
      </c>
      <c r="S15" s="42">
        <v>-4.043219158409471</v>
      </c>
      <c r="T15" s="54"/>
      <c r="U15" s="43"/>
      <c r="V15" s="38">
        <v>3797</v>
      </c>
      <c r="W15" s="51" t="s">
        <v>51</v>
      </c>
      <c r="X15" s="52" t="s">
        <v>93</v>
      </c>
      <c r="Y15" s="52" t="s">
        <v>92</v>
      </c>
      <c r="Z15" s="52" t="s">
        <v>93</v>
      </c>
      <c r="AA15" s="52" t="s">
        <v>92</v>
      </c>
      <c r="AB15" s="61">
        <v>30</v>
      </c>
      <c r="AC15" s="61">
        <v>10</v>
      </c>
      <c r="AD15" s="61">
        <v>10</v>
      </c>
      <c r="AE15" s="61">
        <v>20</v>
      </c>
      <c r="AF15" s="61">
        <v>20</v>
      </c>
      <c r="AG15" s="61">
        <v>20</v>
      </c>
      <c r="AH15" s="61">
        <v>20</v>
      </c>
      <c r="AI15" s="61">
        <v>20</v>
      </c>
      <c r="AJ15" s="61">
        <v>20</v>
      </c>
      <c r="AK15" s="61">
        <v>20</v>
      </c>
      <c r="AL15" s="61">
        <v>10</v>
      </c>
      <c r="AM15" s="67">
        <v>200</v>
      </c>
    </row>
    <row r="16" spans="1:39" s="50" customFormat="1" ht="45.6" customHeight="1">
      <c r="A16" s="61">
        <v>5</v>
      </c>
      <c r="B16" s="64" t="s">
        <v>65</v>
      </c>
      <c r="C16" s="48" t="s">
        <v>50</v>
      </c>
      <c r="D16" s="38" t="s">
        <v>68</v>
      </c>
      <c r="E16" s="63">
        <v>8935270947651</v>
      </c>
      <c r="F16" s="51" t="s">
        <v>69</v>
      </c>
      <c r="G16" s="56">
        <v>144</v>
      </c>
      <c r="H16" s="53">
        <v>30960000</v>
      </c>
      <c r="I16" s="60">
        <v>75</v>
      </c>
      <c r="J16" s="41">
        <v>57.6</v>
      </c>
      <c r="K16" s="40">
        <v>140727</v>
      </c>
      <c r="L16" s="39">
        <v>128104.16666666666</v>
      </c>
      <c r="M16" s="42">
        <v>-8.9697309921573982</v>
      </c>
      <c r="N16" s="40">
        <v>215000</v>
      </c>
      <c r="O16" s="49">
        <v>189000</v>
      </c>
      <c r="P16" s="42">
        <v>-12.093023255813954</v>
      </c>
      <c r="Q16" s="47">
        <v>29.309227906976744</v>
      </c>
      <c r="R16" s="46">
        <v>26.797619047619047</v>
      </c>
      <c r="S16" s="42">
        <v>-2.5116088593576968</v>
      </c>
      <c r="T16" s="54"/>
      <c r="U16" s="43"/>
      <c r="V16" s="38">
        <v>3797</v>
      </c>
      <c r="W16" s="51" t="s">
        <v>51</v>
      </c>
      <c r="X16" s="52" t="s">
        <v>93</v>
      </c>
      <c r="Y16" s="52" t="s">
        <v>92</v>
      </c>
      <c r="Z16" s="52" t="s">
        <v>93</v>
      </c>
      <c r="AA16" s="52" t="s">
        <v>92</v>
      </c>
      <c r="AB16" s="61">
        <v>30</v>
      </c>
      <c r="AC16" s="61">
        <v>10</v>
      </c>
      <c r="AD16" s="61">
        <v>10</v>
      </c>
      <c r="AE16" s="61">
        <v>20</v>
      </c>
      <c r="AF16" s="61">
        <v>20</v>
      </c>
      <c r="AG16" s="61">
        <v>20</v>
      </c>
      <c r="AH16" s="61">
        <v>20</v>
      </c>
      <c r="AI16" s="61">
        <v>20</v>
      </c>
      <c r="AJ16" s="61">
        <v>20</v>
      </c>
      <c r="AK16" s="61">
        <v>20</v>
      </c>
      <c r="AL16" s="61">
        <v>10</v>
      </c>
      <c r="AM16" s="67">
        <v>200</v>
      </c>
    </row>
    <row r="17" spans="1:39" s="50" customFormat="1" ht="45.6" customHeight="1">
      <c r="A17" s="61">
        <v>6</v>
      </c>
      <c r="B17" s="64" t="s">
        <v>65</v>
      </c>
      <c r="C17" s="48" t="s">
        <v>50</v>
      </c>
      <c r="D17" s="38" t="s">
        <v>70</v>
      </c>
      <c r="E17" s="63">
        <v>8935270947668</v>
      </c>
      <c r="F17" s="51" t="s">
        <v>71</v>
      </c>
      <c r="G17" s="56">
        <v>123</v>
      </c>
      <c r="H17" s="53">
        <v>30750000</v>
      </c>
      <c r="I17" s="60">
        <v>68</v>
      </c>
      <c r="J17" s="41">
        <v>54.264705882352942</v>
      </c>
      <c r="K17" s="40">
        <v>163636</v>
      </c>
      <c r="L17" s="39">
        <v>148958.33333333331</v>
      </c>
      <c r="M17" s="42">
        <v>-8.9697051178632368</v>
      </c>
      <c r="N17" s="40">
        <v>250000</v>
      </c>
      <c r="O17" s="49">
        <v>219000</v>
      </c>
      <c r="P17" s="42">
        <v>-12.4</v>
      </c>
      <c r="Q17" s="47">
        <v>29.309248</v>
      </c>
      <c r="R17" s="46">
        <v>26.541095890410958</v>
      </c>
      <c r="S17" s="42">
        <v>-2.7681521095890425</v>
      </c>
      <c r="T17" s="54"/>
      <c r="U17" s="43"/>
      <c r="V17" s="38">
        <v>3797</v>
      </c>
      <c r="W17" s="51" t="s">
        <v>51</v>
      </c>
      <c r="X17" s="52" t="s">
        <v>93</v>
      </c>
      <c r="Y17" s="52" t="s">
        <v>92</v>
      </c>
      <c r="Z17" s="52" t="s">
        <v>93</v>
      </c>
      <c r="AA17" s="52" t="s">
        <v>92</v>
      </c>
      <c r="AB17" s="61">
        <v>30</v>
      </c>
      <c r="AC17" s="61">
        <v>10</v>
      </c>
      <c r="AD17" s="61">
        <v>10</v>
      </c>
      <c r="AE17" s="61">
        <v>20</v>
      </c>
      <c r="AF17" s="61">
        <v>20</v>
      </c>
      <c r="AG17" s="61">
        <v>20</v>
      </c>
      <c r="AH17" s="61">
        <v>20</v>
      </c>
      <c r="AI17" s="61">
        <v>20</v>
      </c>
      <c r="AJ17" s="61">
        <v>20</v>
      </c>
      <c r="AK17" s="61">
        <v>20</v>
      </c>
      <c r="AL17" s="61">
        <v>10</v>
      </c>
      <c r="AM17" s="67">
        <v>200</v>
      </c>
    </row>
    <row r="18" spans="1:39" s="50" customFormat="1" ht="45.6" customHeight="1">
      <c r="A18" s="61">
        <v>7</v>
      </c>
      <c r="B18" s="64" t="s">
        <v>65</v>
      </c>
      <c r="C18" s="48" t="s">
        <v>50</v>
      </c>
      <c r="D18" s="38" t="s">
        <v>66</v>
      </c>
      <c r="E18" s="63">
        <v>8935270953348</v>
      </c>
      <c r="F18" s="51" t="s">
        <v>67</v>
      </c>
      <c r="G18" s="56">
        <v>237</v>
      </c>
      <c r="H18" s="53">
        <v>46215000</v>
      </c>
      <c r="I18" s="60">
        <v>216</v>
      </c>
      <c r="J18" s="41">
        <v>32.916666666666664</v>
      </c>
      <c r="K18" s="40">
        <v>127636</v>
      </c>
      <c r="L18" s="39">
        <v>116187.5</v>
      </c>
      <c r="M18" s="42">
        <v>-8.9696480616753895</v>
      </c>
      <c r="N18" s="40">
        <v>195000</v>
      </c>
      <c r="O18" s="49">
        <v>169000</v>
      </c>
      <c r="P18" s="42">
        <v>-13.333333333333334</v>
      </c>
      <c r="Q18" s="47">
        <v>29.309292307692303</v>
      </c>
      <c r="R18" s="46">
        <v>25.749999999999996</v>
      </c>
      <c r="S18" s="42">
        <v>-3.5592923076923064</v>
      </c>
      <c r="T18" s="54"/>
      <c r="U18" s="43"/>
      <c r="V18" s="38">
        <v>3797</v>
      </c>
      <c r="W18" s="51" t="s">
        <v>51</v>
      </c>
      <c r="X18" s="52" t="s">
        <v>93</v>
      </c>
      <c r="Y18" s="52" t="s">
        <v>92</v>
      </c>
      <c r="Z18" s="52" t="s">
        <v>93</v>
      </c>
      <c r="AA18" s="52" t="s">
        <v>92</v>
      </c>
      <c r="AB18" s="61">
        <v>30</v>
      </c>
      <c r="AC18" s="61">
        <v>10</v>
      </c>
      <c r="AD18" s="61">
        <v>10</v>
      </c>
      <c r="AE18" s="61">
        <v>20</v>
      </c>
      <c r="AF18" s="61">
        <v>20</v>
      </c>
      <c r="AG18" s="61">
        <v>20</v>
      </c>
      <c r="AH18" s="61">
        <v>20</v>
      </c>
      <c r="AI18" s="61">
        <v>20</v>
      </c>
      <c r="AJ18" s="61">
        <v>20</v>
      </c>
      <c r="AK18" s="61">
        <v>20</v>
      </c>
      <c r="AL18" s="61">
        <v>10</v>
      </c>
      <c r="AM18" s="67">
        <v>200</v>
      </c>
    </row>
    <row r="19" spans="1:39" s="50" customFormat="1" ht="45.6" customHeight="1">
      <c r="A19" s="61"/>
      <c r="B19" s="64"/>
      <c r="C19" s="48"/>
      <c r="D19" s="38"/>
      <c r="E19" s="63"/>
      <c r="F19" s="51"/>
      <c r="G19" s="56"/>
      <c r="H19" s="53"/>
      <c r="I19" s="60"/>
      <c r="J19" s="41"/>
      <c r="K19" s="40"/>
      <c r="L19" s="39"/>
      <c r="M19" s="42"/>
      <c r="N19" s="40"/>
      <c r="O19" s="49"/>
      <c r="P19" s="42"/>
      <c r="Q19" s="47"/>
      <c r="R19" s="46"/>
      <c r="S19" s="42"/>
      <c r="T19" s="54"/>
      <c r="U19" s="43"/>
      <c r="V19" s="38"/>
      <c r="W19" s="51"/>
      <c r="X19" s="52"/>
      <c r="Y19" s="52"/>
      <c r="Z19" s="52"/>
      <c r="AA19" s="52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7"/>
    </row>
  </sheetData>
  <protectedRanges>
    <protectedRange sqref="C4:C6 K4:K6 E4:F7" name="Range1_2"/>
    <protectedRange sqref="C7:C8 J8 F8:H8 I7" name="Range1_1_2"/>
  </protectedRanges>
  <autoFilter ref="A11:AA16" xr:uid="{00000000-0009-0000-0000-000002000000}">
    <sortState xmlns:xlrd2="http://schemas.microsoft.com/office/spreadsheetml/2017/richdata2" ref="A14:AI130">
      <sortCondition ref="V11:V130"/>
    </sortState>
  </autoFilter>
  <sortState xmlns:xlrd2="http://schemas.microsoft.com/office/spreadsheetml/2017/richdata2" ref="B12:AP69">
    <sortCondition ref="O12:O69"/>
    <sortCondition ref="F12:F69"/>
  </sortState>
  <mergeCells count="29">
    <mergeCell ref="AB9:AM10"/>
    <mergeCell ref="E4:F4"/>
    <mergeCell ref="M4:AA4"/>
    <mergeCell ref="E5:F5"/>
    <mergeCell ref="M5:AA5"/>
    <mergeCell ref="E6:F6"/>
    <mergeCell ref="M6:AA6"/>
    <mergeCell ref="Q9:S10"/>
    <mergeCell ref="T9:T11"/>
    <mergeCell ref="U9:U11"/>
    <mergeCell ref="V9:V11"/>
    <mergeCell ref="E7:F7"/>
    <mergeCell ref="F9:F11"/>
    <mergeCell ref="N9:P10"/>
    <mergeCell ref="G9:G11"/>
    <mergeCell ref="H9:H11"/>
    <mergeCell ref="A9:A11"/>
    <mergeCell ref="B9:B11"/>
    <mergeCell ref="C9:C11"/>
    <mergeCell ref="D9:D11"/>
    <mergeCell ref="E9:E11"/>
    <mergeCell ref="I9:I11"/>
    <mergeCell ref="J9:J11"/>
    <mergeCell ref="K9:M10"/>
    <mergeCell ref="Z9:Z11"/>
    <mergeCell ref="AA9:AA11"/>
    <mergeCell ref="W9:W11"/>
    <mergeCell ref="X9:X11"/>
    <mergeCell ref="Y9:Y11"/>
  </mergeCells>
  <conditionalFormatting sqref="E1:E11">
    <cfRule type="duplicateValues" dxfId="22" priority="235"/>
  </conditionalFormatting>
  <conditionalFormatting sqref="E12:E15">
    <cfRule type="duplicateValues" dxfId="21" priority="615"/>
  </conditionalFormatting>
  <conditionalFormatting sqref="E16:E17">
    <cfRule type="duplicateValues" dxfId="20" priority="9"/>
  </conditionalFormatting>
  <conditionalFormatting sqref="E18">
    <cfRule type="duplicateValues" dxfId="19" priority="8"/>
  </conditionalFormatting>
  <conditionalFormatting sqref="E19">
    <cfRule type="duplicateValues" dxfId="18" priority="7"/>
  </conditionalFormatting>
  <conditionalFormatting sqref="E20:E1048576 E1:E11">
    <cfRule type="duplicateValues" dxfId="17" priority="374"/>
    <cfRule type="duplicateValues" dxfId="16" priority="377"/>
    <cfRule type="duplicateValues" dxfId="15" priority="378"/>
  </conditionalFormatting>
  <conditionalFormatting sqref="E20:E1048576">
    <cfRule type="duplicateValues" dxfId="14" priority="55"/>
    <cfRule type="duplicateValues" dxfId="13" priority="91"/>
    <cfRule type="duplicateValues" dxfId="12" priority="98"/>
    <cfRule type="duplicateValues" dxfId="11" priority="383"/>
    <cfRule type="duplicateValues" dxfId="10" priority="386"/>
    <cfRule type="duplicateValues" dxfId="9" priority="389"/>
    <cfRule type="duplicateValues" dxfId="8" priority="392"/>
    <cfRule type="duplicateValues" dxfId="7" priority="395"/>
    <cfRule type="duplicateValues" dxfId="6" priority="579"/>
  </conditionalFormatting>
  <conditionalFormatting sqref="G9">
    <cfRule type="expression" dxfId="5" priority="158" stopIfTrue="1">
      <formula>1=1</formula>
    </cfRule>
  </conditionalFormatting>
  <conditionalFormatting sqref="H9:H11">
    <cfRule type="expression" dxfId="4" priority="157" stopIfTrue="1">
      <formula>1=1</formula>
    </cfRule>
  </conditionalFormatting>
  <conditionalFormatting sqref="I9:J9">
    <cfRule type="expression" dxfId="3" priority="128" stopIfTrue="1">
      <formula>1=1</formula>
    </cfRule>
  </conditionalFormatting>
  <conditionalFormatting sqref="K9:S11">
    <cfRule type="expression" dxfId="2" priority="163" stopIfTrue="1">
      <formula>1=1</formula>
    </cfRule>
  </conditionalFormatting>
  <conditionalFormatting sqref="T9:V9 A9:F11 T10:T11 V10:V11">
    <cfRule type="expression" dxfId="1" priority="168" stopIfTrue="1">
      <formula>1=1</formula>
    </cfRule>
  </conditionalFormatting>
  <conditionalFormatting sqref="W9:AA11">
    <cfRule type="expression" dxfId="0" priority="159" stopIfTrue="1">
      <formula>1=1</formula>
    </cfRule>
  </conditionalFormatting>
  <printOptions horizontalCentered="1" verticalCentered="1"/>
  <pageMargins left="0.25" right="0.25" top="0.24" bottom="1.07" header="0.16" footer="0.16"/>
  <pageSetup paperSize="9" scale="27" fitToHeight="4" orientation="landscape" r:id="rId1"/>
  <headerFooter>
    <oddHeader>&amp;R&amp;G</oddHeader>
    <oddFooter>&amp;RPrepared by Code &amp; Event  2020</oddFooter>
  </headerFooter>
  <colBreaks count="1" manualBreakCount="1">
    <brk id="39" max="1048575" man="1"/>
  </colBreaks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Sheet3</vt:lpstr>
      <vt:lpstr>ISP</vt:lpstr>
      <vt:lpstr>ISP T8</vt:lpstr>
      <vt:lpstr>ISP!Print_Titles</vt:lpstr>
      <vt:lpstr>'ISP T8'!Print_Titles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2023-08-03T07:13:03Z</dcterms:modified>
</cp:coreProperties>
</file>